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G:\My Drive\Komerciniai\"/>
    </mc:Choice>
  </mc:AlternateContent>
  <xr:revisionPtr revIDLastSave="0" documentId="8_{832EE032-AD23-4189-BCAB-1A079DE9B890}" xr6:coauthVersionLast="46" xr6:coauthVersionMax="46" xr10:uidLastSave="{00000000-0000-0000-0000-000000000000}"/>
  <bookViews>
    <workbookView xWindow="-120" yWindow="-120" windowWidth="29040" windowHeight="15720" xr2:uid="{00000000-000D-0000-FFFF-FFFF00000000}"/>
  </bookViews>
  <sheets>
    <sheet name="Su pirmu ankstyvu NPK naudojimu" sheetId="1" r:id="rId1"/>
    <sheet name="Be jokių kitų mineralinių trąšų" sheetId="4" r:id="rId2"/>
    <sheet name="AugiMAX sudėtis + kainos"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6" roundtripDataSignature="AMtx7mgjHPVcPQxCwqPLaCj3LDbisTQLrg=="/>
    </ext>
  </extLst>
</workbook>
</file>

<file path=xl/calcChain.xml><?xml version="1.0" encoding="utf-8"?>
<calcChain xmlns="http://schemas.openxmlformats.org/spreadsheetml/2006/main">
  <c r="F33" i="4" l="1"/>
  <c r="F31" i="4"/>
  <c r="F29" i="4"/>
  <c r="F27" i="4"/>
  <c r="F25" i="4"/>
  <c r="F18" i="4"/>
  <c r="F16" i="4"/>
  <c r="F14" i="4"/>
  <c r="F12" i="4"/>
  <c r="F10" i="4"/>
  <c r="F9" i="4"/>
  <c r="F34" i="4" l="1"/>
  <c r="F19" i="4"/>
  <c r="H24" i="2" l="1"/>
  <c r="G24" i="2"/>
  <c r="F24" i="2"/>
  <c r="E24" i="2"/>
  <c r="D24" i="2"/>
  <c r="C24" i="2"/>
  <c r="E41" i="2"/>
  <c r="H41" i="2"/>
  <c r="G41" i="2"/>
  <c r="F41" i="2"/>
  <c r="D41" i="2"/>
  <c r="C41" i="2"/>
  <c r="H9" i="2" l="1"/>
  <c r="G9" i="2"/>
  <c r="F9" i="2"/>
  <c r="E9" i="2"/>
  <c r="D9" i="2"/>
  <c r="C9" i="2"/>
  <c r="H16" i="2"/>
  <c r="G16" i="2"/>
  <c r="F16" i="2"/>
  <c r="E16" i="2"/>
  <c r="D16" i="2"/>
  <c r="C16" i="2"/>
  <c r="H32" i="2"/>
  <c r="G32" i="2"/>
  <c r="F32" i="2"/>
  <c r="E32" i="2"/>
  <c r="D32" i="2"/>
  <c r="C32" i="2"/>
  <c r="D50" i="1" l="1"/>
  <c r="G44" i="1"/>
  <c r="D44" i="1"/>
  <c r="G43" i="1"/>
  <c r="D43" i="1"/>
  <c r="G42" i="1"/>
  <c r="D42" i="1"/>
  <c r="G34" i="1"/>
  <c r="D34" i="1"/>
  <c r="G32" i="1"/>
  <c r="D32" i="1"/>
  <c r="G31" i="1"/>
  <c r="D31" i="1"/>
  <c r="G30" i="1"/>
  <c r="D30" i="1"/>
  <c r="G28" i="1"/>
  <c r="D28" i="1"/>
  <c r="G27" i="1"/>
  <c r="D27" i="1"/>
  <c r="G18" i="1"/>
  <c r="D18" i="1"/>
  <c r="G16" i="1"/>
  <c r="D16" i="1"/>
  <c r="G15" i="1"/>
  <c r="D15" i="1"/>
  <c r="G14" i="1"/>
  <c r="D14" i="1"/>
  <c r="G12" i="1"/>
  <c r="D12" i="1"/>
  <c r="G11" i="1"/>
  <c r="D11" i="1"/>
  <c r="H50" i="1" l="1"/>
  <c r="H51" i="1"/>
  <c r="D36" i="1"/>
  <c r="D37" i="1" s="1"/>
  <c r="D20" i="1"/>
  <c r="D21" i="1" s="1"/>
  <c r="G19" i="1"/>
  <c r="H49" i="1"/>
  <c r="G35" i="1"/>
  <c r="D45" i="1"/>
  <c r="D46" i="1" s="1"/>
  <c r="G45" i="1"/>
  <c r="H52" i="1" l="1"/>
  <c r="D49" i="1"/>
  <c r="D5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8" authorId="0" shapeId="0" xr:uid="{00000000-0006-0000-0000-000001000000}">
      <text>
        <r>
          <rPr>
            <sz val="11"/>
            <color theme="1"/>
            <rFont val="Arial"/>
          </rPr>
          <t xml:space="preserve">
AugiMAX
Įrašykite lauko dydį.</t>
        </r>
      </text>
    </comment>
    <comment ref="C11" authorId="0" shapeId="0" xr:uid="{00000000-0006-0000-0000-000002000000}">
      <text>
        <r>
          <rPr>
            <sz val="11"/>
            <color theme="1"/>
            <rFont val="Arial"/>
          </rPr>
          <t xml:space="preserve">
AugiMAX 
Sėkla apveliama neskiedžiant vandeniu, gryname koncentrate. Jei sėkla nebeicuota, galima dėti 50% beico nuo rekomenduojamos normos.
Sėklų apvėlimui imta apytikslė reikšmė. Norma yra iki 10 litrų tonai sėklos. Skaičiuota kad hektarui sėjama 200 kilogramų sėklos.</t>
        </r>
      </text>
    </comment>
    <comment ref="H11" authorId="0" shapeId="0" xr:uid="{00000000-0006-0000-0000-000003000000}">
      <text>
        <r>
          <rPr>
            <sz val="11"/>
            <color theme="1"/>
            <rFont val="Arial"/>
          </rPr>
          <t xml:space="preserve">
AugiMAX 
Rudenį pakanka tik apvelti sėklas bakteriniu preparatu. Jokių kitų trąšų rudenį nebenaudojame.
Sėklų apvėlimui imta apytikslė reikšmė. Norma yra iki 10 litrų tonai sėklos. Skaičiuota kad hektarui sėjama 200 kilogramų sėklos.</t>
        </r>
      </text>
    </comment>
    <comment ref="C12" authorId="0" shapeId="0" xr:uid="{00000000-0006-0000-0000-000004000000}">
      <text>
        <r>
          <rPr>
            <sz val="11"/>
            <color theme="1"/>
            <rFont val="Arial"/>
          </rPr>
          <t xml:space="preserve">
AugiMAX 
Jeigu sėklos nebuvo apveltos AugiMAX Bio + NPK koncentratu prieš sėją, sudygus kultūrai (3-4 tikri lapeliai) įterpiama išpurškiant. 
Bakterinio preparato norma 5 litrai hektarui</t>
        </r>
      </text>
    </comment>
    <comment ref="H12" authorId="0" shapeId="0" xr:uid="{00000000-0006-0000-0000-000005000000}">
      <text>
        <r>
          <rPr>
            <sz val="11"/>
            <color theme="1"/>
            <rFont val="Arial"/>
          </rPr>
          <t xml:space="preserve">
AugiMAX 
Šis purškimas atliekamas atsižvelgiant į pasėlių būklę ir klimatines sąlygas. Jei nebuvo galimybės padaryti tręšimo iš rudens, jis perkeliamas į pavasarį.
Jei sėklos buvo apveltos AugiMAX Bio koncentratu prieš sėją, šis purškimas praleidžiamas</t>
        </r>
      </text>
    </comment>
    <comment ref="C13" authorId="0" shapeId="0" xr:uid="{00000000-0006-0000-0000-000006000000}">
      <text>
        <r>
          <rPr>
            <sz val="11"/>
            <color theme="1"/>
            <rFont val="Arial"/>
          </rPr>
          <t xml:space="preserve">
AugiMAX 
60-150kg/ha azotinių trąšų įvertinus pasėlių būklę (apie 30-90kg veikliosios medžiagos N), (amonio sulfatas, karbamidas, KAS, salietra ar panašiai)</t>
        </r>
      </text>
    </comment>
    <comment ref="D13" authorId="0" shapeId="0" xr:uid="{00000000-0006-0000-0000-000007000000}">
      <text>
        <r>
          <rPr>
            <sz val="11"/>
            <color theme="1"/>
            <rFont val="Arial"/>
          </rPr>
          <t xml:space="preserve">
AugiMAX 
Galite įsivesti numatomą pinigų sumą, suskaičiuos bendrą kainą hektaro</t>
        </r>
      </text>
    </comment>
    <comment ref="H13" authorId="0" shapeId="0" xr:uid="{00000000-0006-0000-0000-000008000000}">
      <text>
        <r>
          <rPr>
            <sz val="11"/>
            <color theme="1"/>
            <rFont val="Arial"/>
          </rPr>
          <t xml:space="preserve">
AugiMAX 
azotinias trąšas reikės nusipirkti patiems, į kainą neįskaičiuota.</t>
        </r>
      </text>
    </comment>
    <comment ref="C14" authorId="0" shapeId="0" xr:uid="{00000000-0006-0000-0000-000009000000}">
      <text>
        <r>
          <rPr>
            <sz val="11"/>
            <color theme="1"/>
            <rFont val="Arial"/>
          </rPr>
          <t xml:space="preserve">
AugiMAX 
5ltr/ha trąšos +10kg karbamido (kartu su pirmuoju herbicidų panaudojimu).</t>
        </r>
      </text>
    </comment>
    <comment ref="C17" authorId="0" shapeId="0" xr:uid="{00000000-0006-0000-0000-00000A000000}">
      <text>
        <r>
          <rPr>
            <sz val="11"/>
            <color theme="1"/>
            <rFont val="Arial"/>
          </rPr>
          <t xml:space="preserve">
AugiMAX 
Esant būtinybei, grūdų kokybinių rodiklių pagerinimui, brendimo laikotarpio pradžioje purškiama 20kg/ha karbamido.
Karbamidą reikės įsigyti patiems.</t>
        </r>
      </text>
    </comment>
    <comment ref="D17" authorId="0" shapeId="0" xr:uid="{00000000-0006-0000-0000-00000B000000}">
      <text>
        <r>
          <rPr>
            <sz val="11"/>
            <color theme="1"/>
            <rFont val="Arial"/>
          </rPr>
          <t xml:space="preserve">
AugiMAX 
Galite įvesti pinigų kiekį</t>
        </r>
      </text>
    </comment>
    <comment ref="H18" authorId="0" shapeId="0" xr:uid="{00000000-0006-0000-0000-00000C000000}">
      <text>
        <r>
          <rPr>
            <sz val="11"/>
            <color theme="1"/>
            <rFont val="Arial"/>
          </rPr>
          <t xml:space="preserve">
AugiMAX    
Rekomenduojame spartesnei organinių liekanų humifikacijai naudoti AugiMAX Humi. Rekomenduojamas kiekis - 5ltr/1h. Nuėmus derlių produktas purškiamas ant šiaudų, po to atliekant skutimą arba seklų arimą. Būtina sąlyga produkto veikimui +10C° ar aukštesnė atmosferos temperatūra, bei drėgmė dirvos paviršiuje;</t>
        </r>
      </text>
    </comment>
    <comment ref="C19" authorId="0" shapeId="0" xr:uid="{00000000-0006-0000-0000-00000D000000}">
      <text>
        <r>
          <rPr>
            <sz val="11"/>
            <color theme="1"/>
            <rFont val="Arial"/>
          </rPr>
          <t xml:space="preserve">
AugiMAX 
Karbamidą reikės įsigyti patiems.</t>
        </r>
      </text>
    </comment>
    <comment ref="D19" authorId="0" shapeId="0" xr:uid="{00000000-0006-0000-0000-00000E000000}">
      <text>
        <r>
          <rPr>
            <sz val="11"/>
            <color theme="1"/>
            <rFont val="Arial"/>
          </rPr>
          <t xml:space="preserve">
AugiMAX 
Galite įvesti pinigų kiekį</t>
        </r>
      </text>
    </comment>
    <comment ref="D24" authorId="0" shapeId="0" xr:uid="{00000000-0006-0000-0000-00000F000000}">
      <text>
        <r>
          <rPr>
            <sz val="11"/>
            <color theme="1"/>
            <rFont val="Arial"/>
          </rPr>
          <t xml:space="preserve">
AugiMAX
Įrašykite lauko dydį.</t>
        </r>
      </text>
    </comment>
    <comment ref="C27" authorId="0" shapeId="0" xr:uid="{00000000-0006-0000-0000-000010000000}">
      <text>
        <r>
          <rPr>
            <sz val="11"/>
            <color theme="1"/>
            <rFont val="Arial"/>
          </rPr>
          <t xml:space="preserve">
AugiMAX 
Sėkla apveliama neskiedžiant vandeniu, gryname koncentrate. Jei sėkla nebeicuota, galima dėti 50% beico nuo rekomenduojamos normos.
Sėklų apvėlimui imta apytikslė reikšmė. Norma yra iki 10 litrų tonai sėklos. Skaičiuota kad hektarui sėjama 200 kilogramų sėklos.</t>
        </r>
      </text>
    </comment>
    <comment ref="H27" authorId="0" shapeId="0" xr:uid="{00000000-0006-0000-0000-000011000000}">
      <text>
        <r>
          <rPr>
            <sz val="11"/>
            <color theme="1"/>
            <rFont val="Arial"/>
          </rPr>
          <t xml:space="preserve">
AugiMAX 
Rudenį pakanka tik apvelti sėklas bakteriniu preparatu. Jokių kitų trąšų rudenį nebenaudojame.
Sėklų apvėlimui imta apytikslė reikšmė. Norma yra iki 10 litrų tonai sėklos. Skaičiuota kad hektarui sėjama 200 kilogramų sėklos.</t>
        </r>
      </text>
    </comment>
    <comment ref="C28" authorId="0" shapeId="0" xr:uid="{00000000-0006-0000-0000-000012000000}">
      <text>
        <r>
          <rPr>
            <sz val="11"/>
            <color theme="1"/>
            <rFont val="Arial"/>
          </rPr>
          <t xml:space="preserve">
AugiMAX 
Jeigu sėklos nebuvo apveltos AugiMAX Bio + NPK koncentratu prieš sėją, sudygus kultūrai (3-4 tikri lapeliai) įterpiama išpurškiant. 
Bakterinio preparato norma 5 litrai hektarui</t>
        </r>
      </text>
    </comment>
    <comment ref="H28" authorId="0" shapeId="0" xr:uid="{00000000-0006-0000-0000-000013000000}">
      <text>
        <r>
          <rPr>
            <sz val="11"/>
            <color theme="1"/>
            <rFont val="Arial"/>
          </rPr>
          <t xml:space="preserve">
AugiMAX 
Šis purškimas atliekamas atsižvelgiant į pasėlių būklę ir klimatines sąlygas. Jei nebuvo galimybės padaryti tręšimo iš rudens, jis perkeliamas į pavasarį.
Jei sėklos buvo apveltos AugiMAX Bio koncentratu prieš sėją, šis purškimas praleidžiamas</t>
        </r>
      </text>
    </comment>
    <comment ref="C29" authorId="0" shapeId="0" xr:uid="{00000000-0006-0000-0000-000014000000}">
      <text>
        <r>
          <rPr>
            <sz val="11"/>
            <color theme="1"/>
            <rFont val="Arial"/>
          </rPr>
          <t xml:space="preserve">
AugiMAX 
60-150kg/ha azotinių trąšų įvertinus pasėlių būklę (apie 30-90kg veikliosios medžiagos N), (amonio sulfatas, karbamidas, KAS, salietra ar panašiai)</t>
        </r>
      </text>
    </comment>
    <comment ref="D29" authorId="0" shapeId="0" xr:uid="{00000000-0006-0000-0000-000015000000}">
      <text>
        <r>
          <rPr>
            <sz val="11"/>
            <color theme="1"/>
            <rFont val="Arial"/>
          </rPr>
          <t>======
ID#AAAATirxH2M
    (2021-12-21 11:07:18)
AugiMAX 
Galite įsivesti numatomą pinigų sumą, suskaičiuos bendrą kainą hektaro</t>
        </r>
      </text>
    </comment>
    <comment ref="H29" authorId="0" shapeId="0" xr:uid="{00000000-0006-0000-0000-000016000000}">
      <text>
        <r>
          <rPr>
            <sz val="11"/>
            <color theme="1"/>
            <rFont val="Arial"/>
          </rPr>
          <t xml:space="preserve">
AugiMAX 
azotinias trąšas reikės nusipirkti patiems, į kainą neįskaičiuota.</t>
        </r>
      </text>
    </comment>
    <comment ref="C30" authorId="0" shapeId="0" xr:uid="{00000000-0006-0000-0000-000017000000}">
      <text>
        <r>
          <rPr>
            <sz val="11"/>
            <color theme="1"/>
            <rFont val="Arial"/>
          </rPr>
          <t xml:space="preserve">
AugiMAX 
5ltr/ha trąšos +10kg karbamido (kartu su pirmuoju herbicidų panaudojimu).</t>
        </r>
      </text>
    </comment>
    <comment ref="C33" authorId="0" shapeId="0" xr:uid="{00000000-0006-0000-0000-000018000000}">
      <text>
        <r>
          <rPr>
            <sz val="11"/>
            <color theme="1"/>
            <rFont val="Arial"/>
          </rPr>
          <t xml:space="preserve">
AugiMAX 
Esant būtinybei, grūdų kokybinių rodiklių pagerinimui, brendimo laikotarpio pradžioje purškiama 20kg/ha karbamido.
Karbamidą reikės įsigyti patiems.</t>
        </r>
      </text>
    </comment>
    <comment ref="D33" authorId="0" shapeId="0" xr:uid="{00000000-0006-0000-0000-000019000000}">
      <text>
        <r>
          <rPr>
            <sz val="11"/>
            <color theme="1"/>
            <rFont val="Arial"/>
          </rPr>
          <t>======
ID#AAAATirxH2s
    (2021-12-21 11:07:18)
AugiMAX
Galite įvesti pinigų kiekį</t>
        </r>
      </text>
    </comment>
    <comment ref="H34" authorId="0" shapeId="0" xr:uid="{00000000-0006-0000-0000-00001A000000}">
      <text>
        <r>
          <rPr>
            <sz val="11"/>
            <color theme="1"/>
            <rFont val="Arial"/>
          </rPr>
          <t xml:space="preserve">
AugiMAX   
Rekomenduojame spartesnei organinių liekanų humifikacijai naudoti AugiMAX Humi. Rekomenduojamas kiekis - 5ltr/1h. Nuėmus derlių produktas purškiamas ant šiaudų, po to atliekant skutimą arba seklų arimą. Būtina sąlyga produkto veikimui +10C° ar aukštesnė atmosferos temperatūra, bei drėgmė dirvos paviršiuje;</t>
        </r>
      </text>
    </comment>
    <comment ref="C35" authorId="0" shapeId="0" xr:uid="{00000000-0006-0000-0000-00001B000000}">
      <text>
        <r>
          <rPr>
            <sz val="11"/>
            <color theme="1"/>
            <rFont val="Arial"/>
          </rPr>
          <t xml:space="preserve">
AugiMAX 
Karbamidą reikės įsigyti patiems.</t>
        </r>
      </text>
    </comment>
    <comment ref="D35" authorId="0" shapeId="0" xr:uid="{00000000-0006-0000-0000-00001C000000}">
      <text>
        <r>
          <rPr>
            <sz val="11"/>
            <color theme="1"/>
            <rFont val="Arial"/>
          </rPr>
          <t>======
ID#AAAATirxH3k
    (2021-12-21 11:07:18)
AugiMAX
Galite įvesti pinigų kiekį</t>
        </r>
      </text>
    </comment>
    <comment ref="D39" authorId="0" shapeId="0" xr:uid="{00000000-0006-0000-0000-00001D000000}">
      <text>
        <r>
          <rPr>
            <sz val="11"/>
            <color theme="1"/>
            <rFont val="Arial"/>
          </rPr>
          <t>======
ID#AAAATirxH3g
    (2021-12-21 11:07:18)
AugiMAX
Įrašykite lauko dydį.</t>
        </r>
      </text>
    </comment>
    <comment ref="H42" authorId="0" shapeId="0" xr:uid="{00000000-0006-0000-0000-00001E000000}">
      <text>
        <r>
          <rPr>
            <sz val="11"/>
            <color theme="1"/>
            <rFont val="Arial"/>
          </rPr>
          <t xml:space="preserve">
AugiMAX   
Bakterinius preparatus naudoti nepatariame, kadangi ankštiniai augalai rizosferos šaknų sistemoje patys pritraukia bakterijas. Jų perteklius gali lemti staigų augalo tįsimą, kas gali įtakoti aukštus stiebus ir galimus lauko sugulimus.</t>
        </r>
      </text>
    </comment>
  </commentList>
  <extLst>
    <ext xmlns:r="http://schemas.openxmlformats.org/officeDocument/2006/relationships" uri="GoogleSheetsCustomDataVersion1">
      <go:sheetsCustomData xmlns:go="http://customooxmlschemas.google.com/" r:id="rId1" roundtripDataSignature="AMtx7mj5oGJ3ksi3NBvO1etwFtSlpsO48w=="/>
    </ext>
  </extLst>
</comments>
</file>

<file path=xl/sharedStrings.xml><?xml version="1.0" encoding="utf-8"?>
<sst xmlns="http://schemas.openxmlformats.org/spreadsheetml/2006/main" count="249" uniqueCount="106">
  <si>
    <t>Kaina galioja iki</t>
  </si>
  <si>
    <t xml:space="preserve">     2022-07-01</t>
  </si>
  <si>
    <t>Klientas:</t>
  </si>
  <si>
    <t>Žieminiės kultūros kviečiai</t>
  </si>
  <si>
    <t>Lauko dydis ha.</t>
  </si>
  <si>
    <t>Preparato kaina, lauko litrų kiekis, naudojimo laikas</t>
  </si>
  <si>
    <t>Pavadinimas</t>
  </si>
  <si>
    <t>Trąšų norma ha.</t>
  </si>
  <si>
    <t>Pinigai laukui</t>
  </si>
  <si>
    <t>Litro kaina</t>
  </si>
  <si>
    <t>Viso litrų</t>
  </si>
  <si>
    <t>Naudojimo laikas</t>
  </si>
  <si>
    <t>Sėklos apvėlimas AugiMAX Bio + NPK</t>
  </si>
  <si>
    <t>Rudenį prieš sėją</t>
  </si>
  <si>
    <t>Pirmas purškimas AugiMAX Bio + NPK</t>
  </si>
  <si>
    <t>Sudygus kultūrai arba 3-4 tikri lapeliai</t>
  </si>
  <si>
    <t>Pavasarinis tręšimas prasidėjus vegetacijai</t>
  </si>
  <si>
    <t>60-150 kg</t>
  </si>
  <si>
    <t xml:space="preserve">Ankstyvas pavasaris, vegetacijos pradžia. </t>
  </si>
  <si>
    <t>Purškimas AugiMAX NPK + 10kg karbamido</t>
  </si>
  <si>
    <t>Po 10- 12 dienų nuo buvusio tręšimo</t>
  </si>
  <si>
    <t>Po 10-15 dienų  nuo buvusio tręšimo</t>
  </si>
  <si>
    <t>Grūdų kokybinių rodiklių pagerinimui</t>
  </si>
  <si>
    <t>20 kg.</t>
  </si>
  <si>
    <t>Esant būtinybei</t>
  </si>
  <si>
    <t xml:space="preserve">Organikos humifikavimas </t>
  </si>
  <si>
    <t>Po derliaus nuemimo</t>
  </si>
  <si>
    <t>Bendras karbamido kiekis</t>
  </si>
  <si>
    <t xml:space="preserve">30+20 kg. </t>
  </si>
  <si>
    <t>Viso pinigų:</t>
  </si>
  <si>
    <t xml:space="preserve">Hektaro kaina </t>
  </si>
  <si>
    <t>Vasarinės kultūros</t>
  </si>
  <si>
    <t>Trąšų norma ha</t>
  </si>
  <si>
    <t>Ankštiniai (žirniai, pupos)</t>
  </si>
  <si>
    <t>Lauko dydis ha</t>
  </si>
  <si>
    <t>Purškimas AugiMAX NPK</t>
  </si>
  <si>
    <t>Vegetacijos pradžia</t>
  </si>
  <si>
    <t>Kas 12 dienų nuo buvusio purškimo</t>
  </si>
  <si>
    <t>Viso pinigų</t>
  </si>
  <si>
    <t>Viso AugiMAX NPK litrų</t>
  </si>
  <si>
    <t>Hektarių bendrai</t>
  </si>
  <si>
    <t>Viso AugiMAX Bio litrų</t>
  </si>
  <si>
    <t>Vidutinė hektaro kaina</t>
  </si>
  <si>
    <t>Viso AugiMAX Humi litrų</t>
  </si>
  <si>
    <t>Viso AugiMAX litrų</t>
  </si>
  <si>
    <t>Atkreipiame dėmesį, kad mes ne PVM mokėtojai. Kaina be pristatymo ir be taros</t>
  </si>
  <si>
    <t>Mikrobiologinio preparatų AugiMAX sudėtys ir paaiškinimai :</t>
  </si>
  <si>
    <t>AugiMAX - unikalus, standartinis mikrobiologinis preparatas, pagamintas iš biohumuso.</t>
  </si>
  <si>
    <t>AugiMAX Bio + NPK - naudojama pirminiame augalo vystymosi etape, standartinis AugiMAX + azotą fiksuojančios ir fosforą atpalaiduojančios bakterijos + NPK trąšos.</t>
  </si>
  <si>
    <t>AugiMAX NPK - naudojama tolimeniems tręšimams, sudėtis standartinis AugiMAX + NPK trąšos.</t>
  </si>
  <si>
    <t>AugiMAX Humi -sudėtis standartinis AugiMAX + Trichoderma harzanium grybelis, naudojamas spartesnei organinių liekanų humifikacijai.</t>
  </si>
  <si>
    <t>Praktiniai paarimai</t>
  </si>
  <si>
    <r>
      <rPr>
        <sz val="12"/>
        <color rgb="FFFF0000"/>
        <rFont val="Noto Sans Symbols"/>
      </rPr>
      <t>ü</t>
    </r>
    <r>
      <rPr>
        <sz val="7"/>
        <color rgb="FFFF0000"/>
        <rFont val="Times New Roman"/>
      </rPr>
      <t xml:space="preserve">  </t>
    </r>
    <r>
      <rPr>
        <sz val="12"/>
        <color rgb="FFFF0000"/>
        <rFont val="Times New Roman"/>
      </rPr>
      <t>Prieš panaudojimą koncentratą būtina gerai išmaišyti;</t>
    </r>
  </si>
  <si>
    <r>
      <rPr>
        <sz val="12"/>
        <color theme="1"/>
        <rFont val="Noto Sans Symbols"/>
      </rPr>
      <t>ü</t>
    </r>
    <r>
      <rPr>
        <sz val="7"/>
        <color theme="1"/>
        <rFont val="Times New Roman"/>
      </rPr>
      <t xml:space="preserve">  </t>
    </r>
    <r>
      <rPr>
        <sz val="12"/>
        <color theme="1"/>
        <rFont val="Times New Roman"/>
      </rPr>
      <t>Trąšos koncentratui skiesti, rekomenduojama naudoti minkštą vandenį;</t>
    </r>
  </si>
  <si>
    <r>
      <rPr>
        <sz val="12"/>
        <color theme="1"/>
        <rFont val="Noto Sans Symbols"/>
      </rPr>
      <t>ü</t>
    </r>
    <r>
      <rPr>
        <sz val="7"/>
        <color theme="1"/>
        <rFont val="Times New Roman"/>
      </rPr>
      <t xml:space="preserve">  </t>
    </r>
    <r>
      <rPr>
        <sz val="12"/>
        <color theme="1"/>
        <rFont val="Times New Roman"/>
      </rPr>
      <t>Kartu su trąšomis AugiMAX NPK leidžiama naudoti herbicidus bei insekticidus, jei pastarųjų gamintojai nedraudžia bendro panaudojimo su mikrobiologinėmis ar bioorganinėmis trąšomis ar augimą skatinančiais preparatais;</t>
    </r>
  </si>
  <si>
    <r>
      <rPr>
        <sz val="12"/>
        <color theme="1"/>
        <rFont val="Noto Sans Symbols"/>
      </rPr>
      <t>ü</t>
    </r>
    <r>
      <rPr>
        <sz val="7"/>
        <color theme="1"/>
        <rFont val="Times New Roman"/>
      </rPr>
      <t xml:space="preserve">  </t>
    </r>
    <r>
      <rPr>
        <sz val="12"/>
        <color theme="1"/>
        <rFont val="Times New Roman"/>
      </rPr>
      <t>Talpas su AugiMAX koncentratu saugoti nuo tiesioginių saulės spindulių;</t>
    </r>
  </si>
  <si>
    <r>
      <rPr>
        <sz val="12"/>
        <color theme="1"/>
        <rFont val="Noto Sans Symbols"/>
      </rPr>
      <t>ü</t>
    </r>
    <r>
      <rPr>
        <sz val="7"/>
        <color theme="1"/>
        <rFont val="Times New Roman"/>
      </rPr>
      <t xml:space="preserve">  </t>
    </r>
    <r>
      <rPr>
        <sz val="12"/>
        <color theme="1"/>
        <rFont val="Times New Roman"/>
      </rPr>
      <t>Atsiradus abejonėms ir neaiškumams, rekomenduojama kreiptis į pardavėją;</t>
    </r>
  </si>
  <si>
    <r>
      <rPr>
        <sz val="12"/>
        <color theme="1"/>
        <rFont val="Noto Sans Symbols"/>
      </rPr>
      <t>ü</t>
    </r>
    <r>
      <rPr>
        <sz val="7"/>
        <color theme="1"/>
        <rFont val="Times New Roman"/>
      </rPr>
      <t xml:space="preserve">  </t>
    </r>
    <r>
      <rPr>
        <sz val="12"/>
        <color theme="1"/>
        <rFont val="Times New Roman"/>
      </rPr>
      <t xml:space="preserve">Rekomenduojame spartesnei organinių liekanų humifikacijai naudoti </t>
    </r>
    <r>
      <rPr>
        <b/>
        <sz val="12"/>
        <color theme="1"/>
        <rFont val="Times New Roman"/>
      </rPr>
      <t>AugiMAX Humi</t>
    </r>
    <r>
      <rPr>
        <sz val="12"/>
        <color theme="1"/>
        <rFont val="Times New Roman"/>
      </rPr>
      <t xml:space="preserve">. Rekomenduojamas kiekis - 5ltr/1h. Nuėmus derlių produktas purškiamas ant šiaudų, po to atliekant skutimą arba seklų arimą. Būtina sąlyga produkto veikimui +10C° ar aukštesnė atmosferos temperatūra, bei drėgmė dirvos paviršiuje; </t>
    </r>
  </si>
  <si>
    <r>
      <rPr>
        <sz val="14"/>
        <color theme="1"/>
        <rFont val="Calibri"/>
      </rPr>
      <t xml:space="preserve">Užsakymai ir papildoma konsultacija el.p. </t>
    </r>
    <r>
      <rPr>
        <b/>
        <sz val="14"/>
        <color theme="1"/>
        <rFont val="Calibri"/>
      </rPr>
      <t>info@augimax.com</t>
    </r>
    <r>
      <rPr>
        <sz val="14"/>
        <color theme="1"/>
        <rFont val="Calibri"/>
      </rPr>
      <t xml:space="preserve"> arba mob. </t>
    </r>
    <r>
      <rPr>
        <b/>
        <sz val="14"/>
        <color theme="1"/>
        <rFont val="Calibri"/>
      </rPr>
      <t>+370 6000 65506</t>
    </r>
  </si>
  <si>
    <r>
      <rPr>
        <b/>
        <sz val="11"/>
        <color theme="1"/>
        <rFont val="Calibri"/>
      </rPr>
      <t>AugiMAX</t>
    </r>
    <r>
      <rPr>
        <sz val="11"/>
        <color theme="1"/>
        <rFont val="Calibri"/>
      </rPr>
      <t xml:space="preserve"> - unikalus, standartinis mikrobiologinis preparatas, pagamintas iš biohumuso.</t>
    </r>
  </si>
  <si>
    <t>Tinka naudoti ekologiniame žemės ūkyje. Neįtikėtinai efektyvus maišant su mineralinėmis,</t>
  </si>
  <si>
    <t xml:space="preserve">organinėmis trąšomis bei dirvožemio bakterijomis.  </t>
  </si>
  <si>
    <t>Kaina\Tūris</t>
  </si>
  <si>
    <t>1 l.</t>
  </si>
  <si>
    <t>10 l.</t>
  </si>
  <si>
    <t>25 l.</t>
  </si>
  <si>
    <t>100 l.</t>
  </si>
  <si>
    <t>500 l.</t>
  </si>
  <si>
    <t>1000 l.</t>
  </si>
  <si>
    <t>Kaina €</t>
  </si>
  <si>
    <t>Hektarinė kaina €</t>
  </si>
  <si>
    <t>Hektarų skaičius</t>
  </si>
  <si>
    <t>0,2 ha</t>
  </si>
  <si>
    <t>2 ha</t>
  </si>
  <si>
    <t>5 ha</t>
  </si>
  <si>
    <t>20 ha</t>
  </si>
  <si>
    <t>100 ha</t>
  </si>
  <si>
    <t>200 ha</t>
  </si>
  <si>
    <r>
      <rPr>
        <b/>
        <sz val="11"/>
        <color theme="1"/>
        <rFont val="Calibri"/>
      </rPr>
      <t>AugiMAX NPK</t>
    </r>
    <r>
      <rPr>
        <sz val="11"/>
        <color theme="1"/>
        <rFont val="Calibri"/>
      </rPr>
      <t xml:space="preserve"> - sudėtis standartinis AugiMAX + NPK trąšos.</t>
    </r>
  </si>
  <si>
    <t>Mineralines trąšas teko specialiomis priemonėmis tirpintis patiems, siekiant ištirpinti ir išgryninti tiek, kad jas sumaišius su AugiMAX „nepabudintų“ ir neaktyvuotų organiniame preparate esančių gyvų mikroorganizmų ir bakterijų.</t>
  </si>
  <si>
    <r>
      <rPr>
        <b/>
        <sz val="11"/>
        <color theme="1"/>
        <rFont val="Calibri"/>
      </rPr>
      <t>AugiMAX Bio</t>
    </r>
    <r>
      <rPr>
        <sz val="11"/>
        <color theme="1"/>
        <rFont val="Calibri"/>
      </rPr>
      <t xml:space="preserve"> - sudėtis standartinis AugiMAX + azotą fiksuojančios bei fosforą atpalaiduojančios bakterijos. Pagrindinė AugiMAX Bio paskirtis sėklų apvėlimas arba pirminis purškimas įterpiant bakterijas į dievą, ekologinis modelis.</t>
    </r>
  </si>
  <si>
    <t>Mes esame pirmieji, kurie biologiškai aktyvų, humusinį preparatą sumaišėme su dirvos bakterijomis. Išsprendėme bakterijų transportavimo ir skiedimo problemas. Kadangi bakterijos yra sporinėje formoje, jos nešaldytos ir mūsų koncentrate gali išbūti kelis metus. Šios bakterijos yra paimtos iš mūsų dirvožemio, tad jos kartu su standartiu AugiMAX gali būti naudojamos ekologiniuose ūkiuose.</t>
  </si>
  <si>
    <r>
      <rPr>
        <b/>
        <sz val="11"/>
        <color theme="1"/>
        <rFont val="Calibri"/>
      </rPr>
      <t>AugiMAX Bio + NPK</t>
    </r>
    <r>
      <rPr>
        <sz val="11"/>
        <color theme="1"/>
        <rFont val="Calibri"/>
      </rPr>
      <t xml:space="preserve"> -sudėtis standartinis AugiMAX + azotą fiksuojančios ir fosforą atpalaiduojančios bakterijos + NPK trąšos.</t>
    </r>
  </si>
  <si>
    <t>Skiriasi nuo AugiMAX Bio tuo, kad papildomai yra pridėta mineralinių trąšų. Neįtikėtinai veiksmingas sėklų apvėlime arba pirminis purškimas įterpiant bakterijas į dirvą, chemizuotuose ūkiuose.</t>
  </si>
  <si>
    <r>
      <rPr>
        <b/>
        <sz val="11"/>
        <color theme="1"/>
        <rFont val="Calibri"/>
      </rPr>
      <t>AugiMAX Humi</t>
    </r>
    <r>
      <rPr>
        <sz val="11"/>
        <color theme="1"/>
        <rFont val="Calibri"/>
      </rPr>
      <t xml:space="preserve"> -sudėtis standartinis AugiMAX + Trichoderma harzanium grybelis, naudojamas spartesnei organinių liekanų humifikacijai.</t>
    </r>
  </si>
  <si>
    <r>
      <rPr>
        <sz val="12"/>
        <color theme="1"/>
        <rFont val="Calibri"/>
      </rPr>
      <t xml:space="preserve">Užsakymai ir papildoma konsultacija el.p </t>
    </r>
    <r>
      <rPr>
        <b/>
        <sz val="12"/>
        <color theme="1"/>
        <rFont val="Calibri"/>
      </rPr>
      <t>info@augimax.com</t>
    </r>
    <r>
      <rPr>
        <sz val="12"/>
        <color theme="1"/>
        <rFont val="Calibri"/>
      </rPr>
      <t xml:space="preserve"> arba mob. </t>
    </r>
    <r>
      <rPr>
        <b/>
        <sz val="12"/>
        <color theme="1"/>
        <rFont val="Calibri"/>
      </rPr>
      <t>+370 6000 65506</t>
    </r>
  </si>
  <si>
    <t>Be NPK trąšų. Tausojantis tręšimas su apvėlimu</t>
  </si>
  <si>
    <t>Veiksmas</t>
  </si>
  <si>
    <t>Kiekis l.</t>
  </si>
  <si>
    <t>1 ha kaina</t>
  </si>
  <si>
    <t>AugiMAX Bio+NPK</t>
  </si>
  <si>
    <t>Apvėlimas</t>
  </si>
  <si>
    <t>AugiMAX+NPK</t>
  </si>
  <si>
    <t>Tręšimas Nr1</t>
  </si>
  <si>
    <t>AugiMAX standartinis be priedų</t>
  </si>
  <si>
    <t>Tręšimas Nr2</t>
  </si>
  <si>
    <t>Tręšimas Nr3</t>
  </si>
  <si>
    <t>Tręšimas Nr4</t>
  </si>
  <si>
    <t>AugiMAX Humi</t>
  </si>
  <si>
    <t>Organikos hum.</t>
  </si>
  <si>
    <t>Viso</t>
  </si>
  <si>
    <t>Be NPK trąšų. Tausojantis tręšimas be apvėlimo</t>
  </si>
  <si>
    <r>
      <t xml:space="preserve">Mikrobiologinio preparato </t>
    </r>
    <r>
      <rPr>
        <b/>
        <sz val="14"/>
        <color rgb="FFFF0000"/>
        <rFont val="Calibri"/>
      </rPr>
      <t>AugiMAX</t>
    </r>
    <r>
      <rPr>
        <b/>
        <sz val="14"/>
        <color theme="1"/>
        <rFont val="Calibri"/>
      </rPr>
      <t xml:space="preserve"> skaičiuoklė,  su pirmuoju ankstyvu azotinių trąšų įterpimu </t>
    </r>
    <r>
      <rPr>
        <b/>
        <sz val="14"/>
        <color theme="1"/>
        <rFont val="Calibri"/>
        <family val="2"/>
        <charset val="186"/>
      </rPr>
      <t>(reikės įsigyti patiems)</t>
    </r>
  </si>
  <si>
    <t>Metodika, skirta atsisakant visų kitų mineralinių trąšų. Purškimas susideda iš 5 litrų standarinės trąšos + 5 litrai su NPK arba bakterinio ir + 10 kg karbamido kiekvieno purškimo metu.</t>
  </si>
  <si>
    <t>Karbamidą reikės įsigyti patiems, 1 hektarui reikės 40 kg metams.</t>
  </si>
  <si>
    <t>10 kg. Karbamido galima pakeisti 15 kg. KAS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</si>
</sst>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quot;;[Red]\-#,##0\ &quot;€&quot;"/>
    <numFmt numFmtId="8" formatCode="#,##0.00\ &quot;€&quot;;[Red]\-#,##0.00\ &quot;€&quot;"/>
    <numFmt numFmtId="164" formatCode="#,##0.00\ &quot;€&quot;"/>
  </numFmts>
  <fonts count="23">
    <font>
      <sz val="11"/>
      <color theme="1"/>
      <name val="Arial"/>
    </font>
    <font>
      <b/>
      <sz val="14"/>
      <color theme="1"/>
      <name val="Calibri"/>
    </font>
    <font>
      <sz val="11"/>
      <color theme="1"/>
      <name val="Calibri"/>
    </font>
    <font>
      <b/>
      <sz val="12"/>
      <color rgb="FF222222"/>
      <name val="Arial"/>
    </font>
    <font>
      <b/>
      <sz val="11"/>
      <color theme="1"/>
      <name val="Calibri"/>
    </font>
    <font>
      <sz val="11"/>
      <name val="Arial"/>
    </font>
    <font>
      <sz val="12"/>
      <color rgb="FFFF0000"/>
      <name val="Noto Sans Symbols"/>
    </font>
    <font>
      <sz val="12"/>
      <color theme="1"/>
      <name val="Noto Sans Symbols"/>
    </font>
    <font>
      <sz val="14"/>
      <color theme="1"/>
      <name val="Calibri"/>
    </font>
    <font>
      <sz val="12"/>
      <color theme="1"/>
      <name val="Times New Roman"/>
    </font>
    <font>
      <sz val="12"/>
      <color theme="1"/>
      <name val="Calibri"/>
    </font>
    <font>
      <b/>
      <sz val="14"/>
      <color rgb="FFFF0000"/>
      <name val="Calibri"/>
    </font>
    <font>
      <sz val="7"/>
      <color rgb="FFFF0000"/>
      <name val="Times New Roman"/>
    </font>
    <font>
      <sz val="12"/>
      <color rgb="FFFF0000"/>
      <name val="Times New Roman"/>
    </font>
    <font>
      <sz val="7"/>
      <color theme="1"/>
      <name val="Times New Roman"/>
    </font>
    <font>
      <b/>
      <sz val="12"/>
      <color theme="1"/>
      <name val="Times New Roman"/>
    </font>
    <font>
      <b/>
      <sz val="12"/>
      <color theme="1"/>
      <name val="Calibri"/>
    </font>
    <font>
      <sz val="12"/>
      <color theme="1"/>
      <name val="Times New Roman"/>
      <family val="1"/>
      <charset val="186"/>
    </font>
    <font>
      <b/>
      <sz val="11"/>
      <color theme="1"/>
      <name val="Calibri"/>
      <family val="2"/>
      <charset val="186"/>
      <scheme val="minor"/>
    </font>
    <font>
      <sz val="11"/>
      <color theme="1"/>
      <name val="Arial"/>
      <family val="2"/>
      <charset val="186"/>
    </font>
    <font>
      <b/>
      <sz val="11"/>
      <color rgb="FFFF0000"/>
      <name val="Calibri"/>
      <family val="2"/>
      <charset val="186"/>
      <scheme val="minor"/>
    </font>
    <font>
      <b/>
      <sz val="14"/>
      <color theme="1"/>
      <name val="Calibri"/>
      <family val="2"/>
      <charset val="186"/>
    </font>
    <font>
      <sz val="12"/>
      <color theme="1"/>
      <name val="Arial"/>
      <family val="2"/>
      <charset val="186"/>
    </font>
  </fonts>
  <fills count="3">
    <fill>
      <patternFill patternType="none"/>
    </fill>
    <fill>
      <patternFill patternType="gray125"/>
    </fill>
    <fill>
      <patternFill patternType="solid">
        <fgColor rgb="FFFFFF00"/>
        <bgColor indexed="64"/>
      </patternFill>
    </fill>
  </fills>
  <borders count="49">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medium">
        <color rgb="FF000000"/>
      </right>
      <top style="thin">
        <color rgb="FF000000"/>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top style="medium">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16">
    <xf numFmtId="0" fontId="0" fillId="0" borderId="0" xfId="0" applyFont="1" applyAlignment="1"/>
    <xf numFmtId="0" fontId="1" fillId="0" borderId="0" xfId="0" applyFont="1" applyAlignment="1">
      <alignment horizontal="center"/>
    </xf>
    <xf numFmtId="0" fontId="2" fillId="0" borderId="0" xfId="0" applyFont="1"/>
    <xf numFmtId="0" fontId="2" fillId="0" borderId="0" xfId="0" applyFont="1" applyAlignment="1">
      <alignment horizontal="center"/>
    </xf>
    <xf numFmtId="14" fontId="2" fillId="0" borderId="0" xfId="0" applyNumberFormat="1" applyFont="1" applyAlignment="1">
      <alignment horizontal="left" vertical="center"/>
    </xf>
    <xf numFmtId="22" fontId="2" fillId="0" borderId="0" xfId="0" applyNumberFormat="1" applyFont="1"/>
    <xf numFmtId="0" fontId="3" fillId="0" borderId="0" xfId="0" applyFont="1"/>
    <xf numFmtId="0" fontId="4" fillId="0" borderId="0" xfId="0" applyFont="1"/>
    <xf numFmtId="0" fontId="3" fillId="0" borderId="0" xfId="0" applyFont="1" applyAlignment="1">
      <alignment vertical="center" wrapText="1"/>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xf>
    <xf numFmtId="0" fontId="2" fillId="0" borderId="2" xfId="0" applyFont="1" applyBorder="1"/>
    <xf numFmtId="0" fontId="2" fillId="0" borderId="3"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center"/>
    </xf>
    <xf numFmtId="0" fontId="2" fillId="0" borderId="5" xfId="0" applyFont="1" applyBorder="1"/>
    <xf numFmtId="0" fontId="2" fillId="0" borderId="6" xfId="0" applyFont="1" applyBorder="1" applyAlignment="1">
      <alignment horizontal="center"/>
    </xf>
    <xf numFmtId="0" fontId="2" fillId="0" borderId="7" xfId="0" applyFont="1" applyBorder="1" applyAlignment="1">
      <alignment horizontal="center"/>
    </xf>
    <xf numFmtId="0" fontId="2" fillId="0" borderId="5" xfId="0" applyFont="1" applyBorder="1" applyAlignment="1">
      <alignment horizontal="center"/>
    </xf>
    <xf numFmtId="0" fontId="2" fillId="0" borderId="7" xfId="0" applyFont="1" applyBorder="1"/>
    <xf numFmtId="0" fontId="2" fillId="0" borderId="8" xfId="0" applyFont="1" applyBorder="1"/>
    <xf numFmtId="0" fontId="2" fillId="0" borderId="9" xfId="0" applyFont="1" applyBorder="1" applyAlignment="1">
      <alignment horizontal="center"/>
    </xf>
    <xf numFmtId="0" fontId="2" fillId="0" borderId="10" xfId="0" applyFont="1" applyBorder="1" applyAlignment="1">
      <alignment horizontal="center"/>
    </xf>
    <xf numFmtId="0" fontId="2" fillId="0" borderId="8" xfId="0" applyFont="1" applyBorder="1" applyAlignment="1">
      <alignment horizontal="center"/>
    </xf>
    <xf numFmtId="0" fontId="2" fillId="0" borderId="10" xfId="0" applyFont="1" applyBorder="1"/>
    <xf numFmtId="0" fontId="2" fillId="0" borderId="8"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10" fontId="2" fillId="0" borderId="10" xfId="0" applyNumberFormat="1" applyFont="1" applyBorder="1" applyAlignment="1">
      <alignment wrapText="1"/>
    </xf>
    <xf numFmtId="0" fontId="2" fillId="0" borderId="9" xfId="0" applyFont="1" applyBorder="1"/>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xf numFmtId="0" fontId="2" fillId="0" borderId="11" xfId="0" applyFont="1" applyBorder="1"/>
    <xf numFmtId="0" fontId="2" fillId="0" borderId="13" xfId="0" applyFont="1" applyBorder="1" applyAlignment="1">
      <alignment horizontal="center"/>
    </xf>
    <xf numFmtId="0" fontId="4" fillId="0" borderId="14"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4" fillId="0" borderId="1" xfId="0" applyFont="1" applyBorder="1" applyAlignment="1">
      <alignment horizontal="center"/>
    </xf>
    <xf numFmtId="0" fontId="4" fillId="0" borderId="15" xfId="0" applyFont="1" applyBorder="1" applyAlignment="1">
      <alignment horizontal="center"/>
    </xf>
    <xf numFmtId="0" fontId="2" fillId="0" borderId="16" xfId="0" applyFont="1" applyBorder="1"/>
    <xf numFmtId="0" fontId="2" fillId="0" borderId="1"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4" fillId="0" borderId="1" xfId="0" applyFont="1" applyBorder="1" applyAlignment="1">
      <alignment horizontal="center" vertical="center"/>
    </xf>
    <xf numFmtId="0" fontId="2" fillId="0" borderId="16" xfId="0" applyFont="1" applyBorder="1" applyAlignment="1">
      <alignment horizontal="center"/>
    </xf>
    <xf numFmtId="0" fontId="2" fillId="0" borderId="0" xfId="0" applyFont="1" applyAlignment="1">
      <alignment horizontal="right"/>
    </xf>
    <xf numFmtId="2" fontId="2" fillId="0" borderId="1" xfId="0" applyNumberFormat="1" applyFont="1" applyBorder="1" applyAlignment="1">
      <alignment horizontal="center"/>
    </xf>
    <xf numFmtId="0" fontId="2" fillId="0" borderId="4" xfId="0" applyFont="1" applyBorder="1" applyAlignment="1">
      <alignment horizontal="left"/>
    </xf>
    <xf numFmtId="0" fontId="2" fillId="0" borderId="1" xfId="0" applyFont="1" applyBorder="1" applyAlignment="1">
      <alignment horizontal="left"/>
    </xf>
    <xf numFmtId="2" fontId="2" fillId="0" borderId="0" xfId="0" applyNumberFormat="1" applyFont="1" applyAlignment="1">
      <alignment horizontal="center"/>
    </xf>
    <xf numFmtId="0" fontId="2" fillId="0" borderId="15" xfId="0" applyFont="1" applyBorder="1" applyAlignment="1">
      <alignment horizontal="left"/>
    </xf>
    <xf numFmtId="0" fontId="2" fillId="0" borderId="0" xfId="0" applyFont="1" applyAlignment="1">
      <alignment horizontal="left"/>
    </xf>
    <xf numFmtId="0" fontId="8" fillId="0" borderId="0" xfId="0" applyFont="1"/>
    <xf numFmtId="0" fontId="17" fillId="0" borderId="31" xfId="0" applyFont="1" applyBorder="1" applyAlignment="1">
      <alignment horizontal="justify" vertical="center" wrapText="1"/>
    </xf>
    <xf numFmtId="0" fontId="17" fillId="0" borderId="32" xfId="0" applyFont="1" applyBorder="1" applyAlignment="1">
      <alignment horizontal="center" vertical="center" wrapText="1"/>
    </xf>
    <xf numFmtId="0" fontId="17" fillId="0" borderId="33" xfId="0" applyFont="1" applyBorder="1" applyAlignment="1">
      <alignment horizontal="justify" vertical="center" wrapText="1"/>
    </xf>
    <xf numFmtId="6" fontId="17" fillId="0" borderId="34" xfId="0" applyNumberFormat="1" applyFont="1" applyBorder="1" applyAlignment="1">
      <alignment horizontal="center" vertical="center" wrapText="1"/>
    </xf>
    <xf numFmtId="8" fontId="17" fillId="0" borderId="34" xfId="0" applyNumberFormat="1" applyFont="1" applyBorder="1" applyAlignment="1">
      <alignment horizontal="center" vertical="center" wrapText="1"/>
    </xf>
    <xf numFmtId="0" fontId="17" fillId="0" borderId="34" xfId="0" applyFont="1" applyBorder="1" applyAlignment="1">
      <alignment horizontal="center" vertical="center" wrapText="1"/>
    </xf>
    <xf numFmtId="0" fontId="0" fillId="0" borderId="0" xfId="0" applyFont="1" applyAlignment="1"/>
    <xf numFmtId="0" fontId="0" fillId="0" borderId="0" xfId="0"/>
    <xf numFmtId="0" fontId="20" fillId="2" borderId="35" xfId="0" applyFont="1" applyFill="1" applyBorder="1"/>
    <xf numFmtId="0" fontId="20" fillId="2" borderId="36" xfId="0" applyFont="1" applyFill="1" applyBorder="1"/>
    <xf numFmtId="0" fontId="20" fillId="2" borderId="37" xfId="0" applyFont="1" applyFill="1" applyBorder="1"/>
    <xf numFmtId="0" fontId="20" fillId="2" borderId="38" xfId="0" applyFont="1" applyFill="1" applyBorder="1"/>
    <xf numFmtId="0" fontId="0" fillId="0" borderId="39" xfId="0" applyBorder="1"/>
    <xf numFmtId="0" fontId="0" fillId="0" borderId="40" xfId="0" applyBorder="1"/>
    <xf numFmtId="0" fontId="0" fillId="0" borderId="40" xfId="0" applyBorder="1" applyAlignment="1">
      <alignment horizontal="center"/>
    </xf>
    <xf numFmtId="164" fontId="0" fillId="0" borderId="40" xfId="0" applyNumberFormat="1" applyBorder="1" applyAlignment="1">
      <alignment horizontal="center"/>
    </xf>
    <xf numFmtId="164" fontId="0" fillId="0" borderId="41" xfId="0" applyNumberFormat="1" applyBorder="1" applyAlignment="1">
      <alignment horizontal="center"/>
    </xf>
    <xf numFmtId="0" fontId="0" fillId="0" borderId="42" xfId="0" applyBorder="1"/>
    <xf numFmtId="0" fontId="0" fillId="0" borderId="43" xfId="0" applyBorder="1"/>
    <xf numFmtId="0" fontId="0" fillId="0" borderId="43" xfId="0" applyBorder="1" applyAlignment="1">
      <alignment horizontal="center"/>
    </xf>
    <xf numFmtId="164" fontId="0" fillId="0" borderId="43" xfId="0" applyNumberFormat="1" applyBorder="1" applyAlignment="1">
      <alignment horizontal="center"/>
    </xf>
    <xf numFmtId="0" fontId="0" fillId="0" borderId="46" xfId="0" applyBorder="1"/>
    <xf numFmtId="0" fontId="0" fillId="0" borderId="47" xfId="0" applyBorder="1"/>
    <xf numFmtId="0" fontId="0" fillId="0" borderId="47" xfId="0" applyBorder="1" applyAlignment="1">
      <alignment horizontal="center"/>
    </xf>
    <xf numFmtId="164" fontId="0" fillId="0" borderId="47" xfId="0" applyNumberFormat="1" applyBorder="1" applyAlignment="1">
      <alignment horizontal="center"/>
    </xf>
    <xf numFmtId="164" fontId="0" fillId="0" borderId="48" xfId="0" applyNumberFormat="1" applyBorder="1" applyAlignment="1">
      <alignment horizontal="center"/>
    </xf>
    <xf numFmtId="0" fontId="18" fillId="0" borderId="33" xfId="0" applyFont="1" applyBorder="1" applyAlignment="1">
      <alignment horizontal="right"/>
    </xf>
    <xf numFmtId="164" fontId="20" fillId="0" borderId="33" xfId="0" applyNumberFormat="1" applyFont="1" applyBorder="1"/>
    <xf numFmtId="164" fontId="0" fillId="0" borderId="44" xfId="0" applyNumberFormat="1" applyBorder="1" applyAlignment="1">
      <alignment horizontal="center" vertical="center" wrapText="1"/>
    </xf>
    <xf numFmtId="164" fontId="0" fillId="0" borderId="45" xfId="0" applyNumberFormat="1" applyBorder="1" applyAlignment="1">
      <alignment horizontal="center" vertical="center" wrapText="1"/>
    </xf>
    <xf numFmtId="0" fontId="19" fillId="0" borderId="0" xfId="0" applyFont="1" applyAlignment="1"/>
    <xf numFmtId="14" fontId="2" fillId="0" borderId="0" xfId="0" applyNumberFormat="1" applyFont="1" applyAlignment="1">
      <alignment horizontal="center"/>
    </xf>
    <xf numFmtId="0" fontId="0" fillId="0" borderId="0" xfId="0" applyFont="1" applyAlignment="1"/>
    <xf numFmtId="0" fontId="4" fillId="0" borderId="0" xfId="0" applyFont="1" applyAlignment="1">
      <alignment horizontal="center"/>
    </xf>
    <xf numFmtId="0" fontId="2" fillId="0" borderId="0" xfId="0" applyFont="1" applyAlignment="1">
      <alignment horizontal="right"/>
    </xf>
    <xf numFmtId="0" fontId="5" fillId="0" borderId="19" xfId="0" applyFont="1" applyBorder="1"/>
    <xf numFmtId="0" fontId="2" fillId="0" borderId="16" xfId="0" applyFont="1" applyBorder="1" applyAlignment="1">
      <alignment horizontal="center"/>
    </xf>
    <xf numFmtId="0" fontId="5" fillId="0" borderId="17" xfId="0" applyFont="1" applyBorder="1"/>
    <xf numFmtId="0" fontId="21" fillId="0" borderId="0" xfId="0" applyFont="1" applyAlignment="1">
      <alignment horizontal="center" wrapText="1"/>
    </xf>
    <xf numFmtId="0" fontId="8" fillId="0" borderId="0" xfId="0" applyFont="1" applyAlignment="1">
      <alignment horizontal="center"/>
    </xf>
    <xf numFmtId="0" fontId="2" fillId="0" borderId="0" xfId="0" applyFont="1" applyAlignment="1">
      <alignment horizontal="left" wrapText="1"/>
    </xf>
    <xf numFmtId="0" fontId="2" fillId="0" borderId="0" xfId="0" applyFont="1" applyAlignment="1">
      <alignment horizontal="left"/>
    </xf>
    <xf numFmtId="0" fontId="4" fillId="0" borderId="16" xfId="0" applyFont="1" applyBorder="1" applyAlignment="1">
      <alignment horizontal="center" vertical="center"/>
    </xf>
    <xf numFmtId="0" fontId="5" fillId="0" borderId="24" xfId="0" applyFont="1" applyBorder="1"/>
    <xf numFmtId="0" fontId="6" fillId="0" borderId="25" xfId="0" applyFont="1" applyBorder="1" applyAlignment="1">
      <alignment horizontal="left" vertical="center" wrapText="1"/>
    </xf>
    <xf numFmtId="0" fontId="5" fillId="0" borderId="26" xfId="0" applyFont="1" applyBorder="1"/>
    <xf numFmtId="0" fontId="5" fillId="0" borderId="27" xfId="0" applyFont="1" applyBorder="1"/>
    <xf numFmtId="0" fontId="7" fillId="0" borderId="28" xfId="0" applyFont="1" applyBorder="1" applyAlignment="1">
      <alignment horizontal="left" vertical="center" wrapText="1"/>
    </xf>
    <xf numFmtId="0" fontId="5" fillId="0" borderId="29" xfId="0" applyFont="1" applyBorder="1"/>
    <xf numFmtId="0" fontId="5" fillId="0" borderId="30" xfId="0" applyFont="1" applyBorder="1"/>
    <xf numFmtId="0" fontId="2" fillId="0" borderId="22" xfId="0" applyFont="1" applyBorder="1" applyAlignment="1">
      <alignment horizontal="center"/>
    </xf>
    <xf numFmtId="0" fontId="5" fillId="0" borderId="23" xfId="0" applyFont="1" applyBorder="1"/>
    <xf numFmtId="0" fontId="2" fillId="0" borderId="20" xfId="0" applyFont="1" applyBorder="1" applyAlignment="1">
      <alignment horizontal="center"/>
    </xf>
    <xf numFmtId="0" fontId="5" fillId="0" borderId="21" xfId="0" applyFont="1" applyBorder="1"/>
    <xf numFmtId="0" fontId="0" fillId="0" borderId="0" xfId="0" applyAlignment="1">
      <alignment horizontal="center"/>
    </xf>
    <xf numFmtId="0" fontId="22" fillId="0" borderId="0" xfId="0" applyFont="1" applyAlignment="1">
      <alignment horizontal="center" wrapText="1"/>
    </xf>
    <xf numFmtId="0" fontId="10" fillId="0" borderId="0" xfId="0" applyFont="1" applyAlignment="1">
      <alignment horizontal="center"/>
    </xf>
    <xf numFmtId="0" fontId="4"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horizontal="left" vertical="center" wrapText="1"/>
    </xf>
    <xf numFmtId="0" fontId="9"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998"/>
  <sheetViews>
    <sheetView tabSelected="1" topLeftCell="B1" workbookViewId="0">
      <selection activeCell="F45" sqref="F45"/>
    </sheetView>
  </sheetViews>
  <sheetFormatPr defaultColWidth="12.625" defaultRowHeight="15" customHeight="1"/>
  <cols>
    <col min="1" max="1" width="1.5" customWidth="1"/>
    <col min="2" max="2" width="34" customWidth="1"/>
    <col min="3" max="3" width="12.25" customWidth="1"/>
    <col min="4" max="4" width="20.25" customWidth="1"/>
    <col min="5" max="5" width="2.125" customWidth="1"/>
    <col min="6" max="6" width="8.875" customWidth="1"/>
    <col min="7" max="7" width="10.5" customWidth="1"/>
    <col min="8" max="8" width="35.25" customWidth="1"/>
    <col min="9" max="9" width="14.375" customWidth="1"/>
    <col min="10" max="26" width="7.625" customWidth="1"/>
  </cols>
  <sheetData>
    <row r="1" spans="2:8" ht="14.25" customHeight="1"/>
    <row r="2" spans="2:8" ht="18" customHeight="1">
      <c r="B2" s="93" t="s">
        <v>102</v>
      </c>
      <c r="C2" s="93"/>
      <c r="D2" s="93"/>
      <c r="H2" s="2" t="s">
        <v>0</v>
      </c>
    </row>
    <row r="3" spans="2:8" ht="18" customHeight="1">
      <c r="B3" s="93"/>
      <c r="C3" s="93"/>
      <c r="D3" s="93"/>
      <c r="H3" s="4" t="s">
        <v>1</v>
      </c>
    </row>
    <row r="4" spans="2:8" ht="14.25" customHeight="1">
      <c r="C4" s="86"/>
      <c r="D4" s="87"/>
      <c r="H4" s="5"/>
    </row>
    <row r="5" spans="2:8" ht="14.25" customHeight="1"/>
    <row r="6" spans="2:8" ht="14.25" customHeight="1">
      <c r="B6" s="1" t="s">
        <v>2</v>
      </c>
      <c r="C6" s="6"/>
      <c r="D6" s="7"/>
      <c r="E6" s="7"/>
      <c r="F6" s="3"/>
    </row>
    <row r="7" spans="2:8" ht="14.25" customHeight="1">
      <c r="E7" s="3"/>
      <c r="F7" s="3"/>
    </row>
    <row r="8" spans="2:8" ht="14.25" customHeight="1">
      <c r="B8" s="8" t="s">
        <v>3</v>
      </c>
      <c r="C8" s="9" t="s">
        <v>4</v>
      </c>
      <c r="D8" s="10">
        <v>10</v>
      </c>
      <c r="E8" s="3"/>
      <c r="F8" s="88" t="s">
        <v>5</v>
      </c>
      <c r="G8" s="87"/>
      <c r="H8" s="87"/>
    </row>
    <row r="9" spans="2:8" ht="14.25" customHeight="1"/>
    <row r="10" spans="2:8" ht="14.25" customHeight="1">
      <c r="B10" s="12" t="s">
        <v>6</v>
      </c>
      <c r="C10" s="13" t="s">
        <v>7</v>
      </c>
      <c r="D10" s="14" t="s">
        <v>8</v>
      </c>
      <c r="E10" s="3"/>
      <c r="F10" s="15" t="s">
        <v>9</v>
      </c>
      <c r="G10" s="13" t="s">
        <v>10</v>
      </c>
      <c r="H10" s="14" t="s">
        <v>11</v>
      </c>
    </row>
    <row r="11" spans="2:8" ht="14.25" customHeight="1">
      <c r="B11" s="16" t="s">
        <v>12</v>
      </c>
      <c r="C11" s="17">
        <v>2.5</v>
      </c>
      <c r="D11" s="18">
        <f>D8*C11*F11</f>
        <v>200</v>
      </c>
      <c r="E11" s="3"/>
      <c r="F11" s="19">
        <v>8</v>
      </c>
      <c r="G11" s="17">
        <f>C11*D8</f>
        <v>25</v>
      </c>
      <c r="H11" s="20" t="s">
        <v>13</v>
      </c>
    </row>
    <row r="12" spans="2:8" ht="14.25" customHeight="1">
      <c r="B12" s="21" t="s">
        <v>14</v>
      </c>
      <c r="C12" s="22">
        <v>0</v>
      </c>
      <c r="D12" s="23">
        <f>D8*C12*F12</f>
        <v>0</v>
      </c>
      <c r="E12" s="3"/>
      <c r="F12" s="24">
        <v>8</v>
      </c>
      <c r="G12" s="22">
        <f>C12*D8</f>
        <v>0</v>
      </c>
      <c r="H12" s="25" t="s">
        <v>15</v>
      </c>
    </row>
    <row r="13" spans="2:8" ht="15.75" customHeight="1">
      <c r="B13" s="26" t="s">
        <v>16</v>
      </c>
      <c r="C13" s="27" t="s">
        <v>17</v>
      </c>
      <c r="D13" s="28"/>
      <c r="E13" s="3"/>
      <c r="F13" s="24"/>
      <c r="G13" s="22"/>
      <c r="H13" s="29" t="s">
        <v>18</v>
      </c>
    </row>
    <row r="14" spans="2:8" ht="14.25" customHeight="1">
      <c r="B14" s="21" t="s">
        <v>19</v>
      </c>
      <c r="C14" s="22">
        <v>5</v>
      </c>
      <c r="D14" s="23">
        <f>D8*C14*F14</f>
        <v>250</v>
      </c>
      <c r="E14" s="3"/>
      <c r="F14" s="24">
        <v>5</v>
      </c>
      <c r="G14" s="22">
        <f>C14*D8</f>
        <v>50</v>
      </c>
      <c r="H14" s="25" t="s">
        <v>20</v>
      </c>
    </row>
    <row r="15" spans="2:8" ht="14.25" customHeight="1">
      <c r="B15" s="21" t="s">
        <v>19</v>
      </c>
      <c r="C15" s="22">
        <v>5</v>
      </c>
      <c r="D15" s="23">
        <f>D8*C15*F15</f>
        <v>250</v>
      </c>
      <c r="E15" s="3"/>
      <c r="F15" s="24">
        <v>5</v>
      </c>
      <c r="G15" s="22">
        <f>C15*D8</f>
        <v>50</v>
      </c>
      <c r="H15" s="25" t="s">
        <v>21</v>
      </c>
    </row>
    <row r="16" spans="2:8" ht="14.25" customHeight="1">
      <c r="B16" s="21" t="s">
        <v>19</v>
      </c>
      <c r="C16" s="22">
        <v>5</v>
      </c>
      <c r="D16" s="23">
        <f>D8*C16*F16</f>
        <v>250</v>
      </c>
      <c r="E16" s="3"/>
      <c r="F16" s="24">
        <v>5</v>
      </c>
      <c r="G16" s="22">
        <f>C16*D8</f>
        <v>50</v>
      </c>
      <c r="H16" s="25" t="s">
        <v>21</v>
      </c>
    </row>
    <row r="17" spans="2:8" ht="14.25" customHeight="1">
      <c r="B17" s="21" t="s">
        <v>22</v>
      </c>
      <c r="C17" s="22" t="s">
        <v>23</v>
      </c>
      <c r="D17" s="23">
        <v>0</v>
      </c>
      <c r="E17" s="3"/>
      <c r="F17" s="21"/>
      <c r="G17" s="30"/>
      <c r="H17" s="25" t="s">
        <v>24</v>
      </c>
    </row>
    <row r="18" spans="2:8" ht="14.25" customHeight="1">
      <c r="B18" s="21" t="s">
        <v>25</v>
      </c>
      <c r="C18" s="22">
        <v>0</v>
      </c>
      <c r="D18" s="23">
        <f>C18*F18*D8</f>
        <v>0</v>
      </c>
      <c r="F18" s="31">
        <v>6.5</v>
      </c>
      <c r="G18" s="32">
        <f>C18*D8</f>
        <v>0</v>
      </c>
      <c r="H18" s="33" t="s">
        <v>26</v>
      </c>
    </row>
    <row r="19" spans="2:8" ht="14.25" customHeight="1">
      <c r="B19" s="34" t="s">
        <v>27</v>
      </c>
      <c r="C19" s="32" t="s">
        <v>28</v>
      </c>
      <c r="D19" s="35">
        <v>0</v>
      </c>
      <c r="E19" s="3"/>
      <c r="F19" s="3"/>
      <c r="G19" s="36">
        <f>SUM(G11:G18)</f>
        <v>175</v>
      </c>
    </row>
    <row r="20" spans="2:8" ht="14.25" customHeight="1">
      <c r="B20" s="2"/>
      <c r="C20" s="37" t="s">
        <v>29</v>
      </c>
      <c r="D20" s="38">
        <f>SUM(D11:D19)</f>
        <v>950</v>
      </c>
    </row>
    <row r="21" spans="2:8" ht="14.25" customHeight="1">
      <c r="B21" s="2"/>
      <c r="C21" s="39" t="s">
        <v>30</v>
      </c>
      <c r="D21" s="40">
        <f>D20/D8</f>
        <v>95</v>
      </c>
    </row>
    <row r="22" spans="2:8" ht="14.25" customHeight="1">
      <c r="B22" s="2"/>
      <c r="C22" s="11"/>
      <c r="D22" s="11"/>
    </row>
    <row r="23" spans="2:8" ht="14.25" customHeight="1"/>
    <row r="24" spans="2:8" ht="14.25" customHeight="1">
      <c r="B24" s="8" t="s">
        <v>31</v>
      </c>
      <c r="C24" s="9" t="s">
        <v>4</v>
      </c>
      <c r="D24" s="10">
        <v>10</v>
      </c>
      <c r="E24" s="3"/>
      <c r="F24" s="3"/>
    </row>
    <row r="25" spans="2:8" ht="14.25" customHeight="1">
      <c r="E25" s="3"/>
      <c r="F25" s="3"/>
    </row>
    <row r="26" spans="2:8" ht="14.25" customHeight="1">
      <c r="B26" s="41" t="s">
        <v>6</v>
      </c>
      <c r="C26" s="42" t="s">
        <v>32</v>
      </c>
      <c r="D26" s="43" t="s">
        <v>8</v>
      </c>
      <c r="E26" s="3"/>
      <c r="F26" s="15" t="s">
        <v>9</v>
      </c>
      <c r="G26" s="13" t="s">
        <v>10</v>
      </c>
      <c r="H26" s="14" t="s">
        <v>11</v>
      </c>
    </row>
    <row r="27" spans="2:8" ht="14.25" customHeight="1">
      <c r="B27" s="16" t="s">
        <v>12</v>
      </c>
      <c r="C27" s="17">
        <v>0</v>
      </c>
      <c r="D27" s="18">
        <f>D24*C27*F27</f>
        <v>0</v>
      </c>
      <c r="E27" s="3"/>
      <c r="F27" s="19">
        <v>8</v>
      </c>
      <c r="G27" s="17">
        <f>C27*D24</f>
        <v>0</v>
      </c>
      <c r="H27" s="20" t="s">
        <v>13</v>
      </c>
    </row>
    <row r="28" spans="2:8" ht="14.25" customHeight="1">
      <c r="B28" s="21" t="s">
        <v>14</v>
      </c>
      <c r="C28" s="22">
        <v>5</v>
      </c>
      <c r="D28" s="23">
        <f>D24*C28*F28</f>
        <v>400</v>
      </c>
      <c r="E28" s="3"/>
      <c r="F28" s="24">
        <v>8</v>
      </c>
      <c r="G28" s="22">
        <f>C28*D24</f>
        <v>50</v>
      </c>
      <c r="H28" s="25" t="s">
        <v>15</v>
      </c>
    </row>
    <row r="29" spans="2:8" ht="14.25" customHeight="1">
      <c r="B29" s="26" t="s">
        <v>16</v>
      </c>
      <c r="C29" s="27" t="s">
        <v>17</v>
      </c>
      <c r="D29" s="28"/>
      <c r="E29" s="3"/>
      <c r="F29" s="24"/>
      <c r="G29" s="22"/>
      <c r="H29" s="29" t="s">
        <v>18</v>
      </c>
    </row>
    <row r="30" spans="2:8" ht="14.25" customHeight="1">
      <c r="B30" s="21" t="s">
        <v>19</v>
      </c>
      <c r="C30" s="22">
        <v>5</v>
      </c>
      <c r="D30" s="23">
        <f>D24*C30*F30</f>
        <v>250</v>
      </c>
      <c r="E30" s="3"/>
      <c r="F30" s="24">
        <v>5</v>
      </c>
      <c r="G30" s="22">
        <f>C30*D24</f>
        <v>50</v>
      </c>
      <c r="H30" s="25" t="s">
        <v>20</v>
      </c>
    </row>
    <row r="31" spans="2:8" ht="14.25" customHeight="1">
      <c r="B31" s="21" t="s">
        <v>19</v>
      </c>
      <c r="C31" s="22">
        <v>5</v>
      </c>
      <c r="D31" s="23">
        <f>D24*C31*F31</f>
        <v>250</v>
      </c>
      <c r="E31" s="3"/>
      <c r="F31" s="24">
        <v>5</v>
      </c>
      <c r="G31" s="22">
        <f>C31*D24</f>
        <v>50</v>
      </c>
      <c r="H31" s="25" t="s">
        <v>21</v>
      </c>
    </row>
    <row r="32" spans="2:8" ht="14.25" customHeight="1">
      <c r="B32" s="21" t="s">
        <v>19</v>
      </c>
      <c r="C32" s="22">
        <v>5</v>
      </c>
      <c r="D32" s="23">
        <f>D24*C32*F32</f>
        <v>250</v>
      </c>
      <c r="E32" s="3"/>
      <c r="F32" s="24">
        <v>5</v>
      </c>
      <c r="G32" s="22">
        <f>C32*D24</f>
        <v>50</v>
      </c>
      <c r="H32" s="25" t="s">
        <v>21</v>
      </c>
    </row>
    <row r="33" spans="2:8" ht="14.25" customHeight="1">
      <c r="B33" s="21" t="s">
        <v>22</v>
      </c>
      <c r="C33" s="22" t="s">
        <v>23</v>
      </c>
      <c r="D33" s="23">
        <v>0</v>
      </c>
      <c r="E33" s="3"/>
      <c r="F33" s="21"/>
      <c r="G33" s="30"/>
      <c r="H33" s="25" t="s">
        <v>24</v>
      </c>
    </row>
    <row r="34" spans="2:8" ht="14.25" customHeight="1">
      <c r="B34" s="21" t="s">
        <v>25</v>
      </c>
      <c r="C34" s="22">
        <v>0</v>
      </c>
      <c r="D34" s="44">
        <f>C34*D24*F34</f>
        <v>0</v>
      </c>
      <c r="E34" s="3"/>
      <c r="F34" s="31">
        <v>6.5</v>
      </c>
      <c r="G34" s="32">
        <f>C34*D24</f>
        <v>0</v>
      </c>
      <c r="H34" s="33" t="s">
        <v>26</v>
      </c>
    </row>
    <row r="35" spans="2:8" ht="14.25" customHeight="1">
      <c r="B35" s="34" t="s">
        <v>27</v>
      </c>
      <c r="C35" s="32" t="s">
        <v>28</v>
      </c>
      <c r="D35" s="35">
        <v>0</v>
      </c>
      <c r="E35" s="3"/>
      <c r="F35" s="3"/>
      <c r="G35" s="36">
        <f>SUM(G27:G34)</f>
        <v>200</v>
      </c>
    </row>
    <row r="36" spans="2:8" ht="14.25" customHeight="1">
      <c r="B36" s="2"/>
      <c r="C36" s="37" t="s">
        <v>29</v>
      </c>
      <c r="D36" s="38">
        <f>SUM(D27:D35)</f>
        <v>1150</v>
      </c>
      <c r="F36" s="3"/>
      <c r="G36" s="11"/>
    </row>
    <row r="37" spans="2:8" ht="14.25" customHeight="1">
      <c r="B37" s="2"/>
      <c r="C37" s="39" t="s">
        <v>30</v>
      </c>
      <c r="D37" s="40">
        <f>D36/D24</f>
        <v>115</v>
      </c>
      <c r="F37" s="3"/>
    </row>
    <row r="38" spans="2:8" ht="14.25" customHeight="1"/>
    <row r="39" spans="2:8" ht="14.25" customHeight="1">
      <c r="B39" s="8" t="s">
        <v>33</v>
      </c>
      <c r="C39" s="9" t="s">
        <v>34</v>
      </c>
      <c r="D39" s="45">
        <v>1</v>
      </c>
      <c r="E39" s="3"/>
      <c r="F39" s="3"/>
    </row>
    <row r="40" spans="2:8" ht="14.25" customHeight="1">
      <c r="E40" s="3"/>
      <c r="F40" s="3"/>
    </row>
    <row r="41" spans="2:8" ht="14.25" customHeight="1">
      <c r="B41" s="41" t="s">
        <v>6</v>
      </c>
      <c r="C41" s="42" t="s">
        <v>32</v>
      </c>
      <c r="D41" s="43" t="s">
        <v>8</v>
      </c>
      <c r="E41" s="3"/>
      <c r="F41" s="46" t="s">
        <v>9</v>
      </c>
      <c r="G41" s="42" t="s">
        <v>10</v>
      </c>
      <c r="H41" s="43" t="s">
        <v>11</v>
      </c>
    </row>
    <row r="42" spans="2:8" ht="14.25" customHeight="1">
      <c r="B42" s="21" t="s">
        <v>35</v>
      </c>
      <c r="C42" s="22">
        <v>5</v>
      </c>
      <c r="D42" s="23">
        <f>D39*C42*F42</f>
        <v>25</v>
      </c>
      <c r="E42" s="3"/>
      <c r="F42" s="19">
        <v>5</v>
      </c>
      <c r="G42" s="17">
        <f>C42*D39</f>
        <v>5</v>
      </c>
      <c r="H42" s="20" t="s">
        <v>36</v>
      </c>
    </row>
    <row r="43" spans="2:8" ht="14.25" customHeight="1">
      <c r="B43" s="21" t="s">
        <v>35</v>
      </c>
      <c r="C43" s="22">
        <v>5</v>
      </c>
      <c r="D43" s="23">
        <f>D39*C43*F43</f>
        <v>25</v>
      </c>
      <c r="E43" s="3"/>
      <c r="F43" s="24">
        <v>5</v>
      </c>
      <c r="G43" s="22">
        <f>C43*D39</f>
        <v>5</v>
      </c>
      <c r="H43" s="25" t="s">
        <v>37</v>
      </c>
    </row>
    <row r="44" spans="2:8" ht="14.25" customHeight="1">
      <c r="B44" s="34" t="s">
        <v>35</v>
      </c>
      <c r="C44" s="32">
        <v>5</v>
      </c>
      <c r="D44" s="35">
        <f>D39*C44*F44</f>
        <v>25</v>
      </c>
      <c r="E44" s="3"/>
      <c r="F44" s="31">
        <v>5</v>
      </c>
      <c r="G44" s="32">
        <f>C44*D39</f>
        <v>5</v>
      </c>
      <c r="H44" s="33" t="s">
        <v>37</v>
      </c>
    </row>
    <row r="45" spans="2:8" ht="14.25" customHeight="1">
      <c r="B45" s="2"/>
      <c r="C45" s="37" t="s">
        <v>29</v>
      </c>
      <c r="D45" s="38">
        <f>SUM(D42:D44)</f>
        <v>75</v>
      </c>
      <c r="F45" s="3"/>
      <c r="G45" s="36">
        <f>SUM(G42:G44)</f>
        <v>15</v>
      </c>
    </row>
    <row r="46" spans="2:8" ht="14.25" customHeight="1">
      <c r="B46" s="2"/>
      <c r="C46" s="39" t="s">
        <v>30</v>
      </c>
      <c r="D46" s="40">
        <f>D45/D39</f>
        <v>75</v>
      </c>
      <c r="F46" s="3"/>
    </row>
    <row r="47" spans="2:8" ht="14.25" customHeight="1"/>
    <row r="48" spans="2:8" ht="14.25" customHeight="1"/>
    <row r="49" spans="2:8" ht="14.25" customHeight="1">
      <c r="B49" s="89" t="s">
        <v>38</v>
      </c>
      <c r="C49" s="90"/>
      <c r="D49" s="48">
        <f>D45+D36+D20</f>
        <v>2175</v>
      </c>
      <c r="F49" s="91" t="s">
        <v>39</v>
      </c>
      <c r="G49" s="92"/>
      <c r="H49" s="49">
        <f>G44+G43+G42+G31+G30+G16+G15+G14+G32</f>
        <v>315</v>
      </c>
    </row>
    <row r="50" spans="2:8" ht="14.25" customHeight="1">
      <c r="B50" s="89" t="s">
        <v>40</v>
      </c>
      <c r="C50" s="87"/>
      <c r="D50" s="3">
        <f>D39+D24+D8</f>
        <v>21</v>
      </c>
      <c r="F50" s="107" t="s">
        <v>41</v>
      </c>
      <c r="G50" s="108"/>
      <c r="H50" s="50">
        <f>G28+G27+G12+G11</f>
        <v>75</v>
      </c>
    </row>
    <row r="51" spans="2:8" ht="14.25" customHeight="1">
      <c r="B51" s="89" t="s">
        <v>42</v>
      </c>
      <c r="C51" s="90"/>
      <c r="D51" s="48">
        <f>D49/D50</f>
        <v>103.57142857142857</v>
      </c>
      <c r="F51" s="105" t="s">
        <v>43</v>
      </c>
      <c r="G51" s="106"/>
      <c r="H51" s="50">
        <f>G34+G18</f>
        <v>0</v>
      </c>
    </row>
    <row r="52" spans="2:8" ht="14.25" customHeight="1">
      <c r="B52" s="47"/>
      <c r="C52" s="47"/>
      <c r="D52" s="51"/>
      <c r="F52" s="91" t="s">
        <v>44</v>
      </c>
      <c r="G52" s="92"/>
      <c r="H52" s="52">
        <f>H49+H50+H51</f>
        <v>390</v>
      </c>
    </row>
    <row r="53" spans="2:8" ht="14.25" customHeight="1">
      <c r="E53" s="3"/>
      <c r="F53" s="3"/>
    </row>
    <row r="54" spans="2:8" ht="14.25" customHeight="1">
      <c r="B54" s="7" t="s">
        <v>45</v>
      </c>
      <c r="C54" s="11"/>
      <c r="D54" s="11"/>
      <c r="E54" s="11"/>
      <c r="F54" s="11"/>
    </row>
    <row r="55" spans="2:8" ht="14.25" customHeight="1"/>
    <row r="56" spans="2:8" ht="14.25" customHeight="1">
      <c r="B56" s="88" t="s">
        <v>46</v>
      </c>
      <c r="C56" s="87"/>
      <c r="D56" s="87"/>
    </row>
    <row r="57" spans="2:8" ht="14.25" customHeight="1">
      <c r="B57" s="2" t="s">
        <v>47</v>
      </c>
    </row>
    <row r="58" spans="2:8" ht="27.75" customHeight="1">
      <c r="B58" s="95" t="s">
        <v>48</v>
      </c>
      <c r="C58" s="87"/>
      <c r="D58" s="87"/>
      <c r="E58" s="87"/>
      <c r="F58" s="87"/>
      <c r="G58" s="87"/>
      <c r="H58" s="87"/>
    </row>
    <row r="59" spans="2:8" ht="14.25" customHeight="1">
      <c r="B59" s="96" t="s">
        <v>49</v>
      </c>
      <c r="C59" s="87"/>
      <c r="D59" s="87"/>
      <c r="E59" s="87"/>
      <c r="F59" s="87"/>
      <c r="G59" s="87"/>
      <c r="H59" s="87"/>
    </row>
    <row r="60" spans="2:8" ht="14.25" customHeight="1">
      <c r="B60" s="53" t="s">
        <v>50</v>
      </c>
      <c r="C60" s="53"/>
      <c r="D60" s="53"/>
      <c r="E60" s="53"/>
      <c r="F60" s="53"/>
      <c r="G60" s="53"/>
      <c r="H60" s="53"/>
    </row>
    <row r="61" spans="2:8" ht="14.25" customHeight="1">
      <c r="B61" s="53"/>
      <c r="C61" s="53"/>
      <c r="D61" s="53"/>
      <c r="E61" s="53"/>
      <c r="F61" s="53"/>
      <c r="G61" s="53"/>
      <c r="H61" s="53"/>
    </row>
    <row r="62" spans="2:8" ht="14.25" customHeight="1">
      <c r="B62" s="97" t="s">
        <v>51</v>
      </c>
      <c r="C62" s="98"/>
      <c r="D62" s="92"/>
    </row>
    <row r="63" spans="2:8" ht="14.25" customHeight="1">
      <c r="B63" s="99" t="s">
        <v>52</v>
      </c>
      <c r="C63" s="100"/>
      <c r="D63" s="101"/>
    </row>
    <row r="64" spans="2:8" ht="14.25" customHeight="1">
      <c r="B64" s="102" t="s">
        <v>53</v>
      </c>
      <c r="C64" s="103"/>
      <c r="D64" s="104"/>
    </row>
    <row r="65" spans="2:9" ht="50.25" customHeight="1">
      <c r="B65" s="102" t="s">
        <v>54</v>
      </c>
      <c r="C65" s="103"/>
      <c r="D65" s="104"/>
    </row>
    <row r="66" spans="2:9" ht="14.25" customHeight="1">
      <c r="B66" s="102" t="s">
        <v>55</v>
      </c>
      <c r="C66" s="103"/>
      <c r="D66" s="104"/>
    </row>
    <row r="67" spans="2:9" ht="14.25" customHeight="1">
      <c r="B67" s="102" t="s">
        <v>56</v>
      </c>
      <c r="C67" s="103"/>
      <c r="D67" s="104"/>
    </row>
    <row r="68" spans="2:9" ht="70.5" customHeight="1">
      <c r="B68" s="102" t="s">
        <v>57</v>
      </c>
      <c r="C68" s="103"/>
      <c r="D68" s="104"/>
    </row>
    <row r="69" spans="2:9" ht="14.25" customHeight="1"/>
    <row r="70" spans="2:9" ht="14.25" customHeight="1">
      <c r="B70" s="94" t="s">
        <v>58</v>
      </c>
      <c r="C70" s="87"/>
      <c r="D70" s="87"/>
      <c r="E70" s="87"/>
      <c r="F70" s="87"/>
      <c r="G70" s="87"/>
      <c r="H70" s="87"/>
      <c r="I70" s="54"/>
    </row>
    <row r="71" spans="2:9" ht="14.25" customHeight="1"/>
    <row r="72" spans="2:9" ht="14.25" customHeight="1"/>
    <row r="73" spans="2:9" ht="14.25" customHeight="1"/>
    <row r="74" spans="2:9" ht="14.25" customHeight="1"/>
    <row r="75" spans="2:9" ht="14.25" customHeight="1"/>
    <row r="76" spans="2:9" ht="14.25" customHeight="1"/>
    <row r="77" spans="2:9" ht="14.25" customHeight="1"/>
    <row r="78" spans="2:9" ht="14.25" customHeight="1"/>
    <row r="79" spans="2:9" ht="14.25" customHeight="1"/>
    <row r="80" spans="2:9"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sheetData>
  <mergeCells count="21">
    <mergeCell ref="B70:H70"/>
    <mergeCell ref="B50:C50"/>
    <mergeCell ref="B51:C51"/>
    <mergeCell ref="B56:D56"/>
    <mergeCell ref="B58:H58"/>
    <mergeCell ref="B59:H59"/>
    <mergeCell ref="B62:D62"/>
    <mergeCell ref="B63:D63"/>
    <mergeCell ref="B64:D64"/>
    <mergeCell ref="B65:D65"/>
    <mergeCell ref="B66:D66"/>
    <mergeCell ref="B67:D67"/>
    <mergeCell ref="B68:D68"/>
    <mergeCell ref="F51:G51"/>
    <mergeCell ref="F52:G52"/>
    <mergeCell ref="F50:G50"/>
    <mergeCell ref="C4:D4"/>
    <mergeCell ref="F8:H8"/>
    <mergeCell ref="B49:C49"/>
    <mergeCell ref="F49:G49"/>
    <mergeCell ref="B2:D3"/>
  </mergeCells>
  <pageMargins left="0.11811023622047245" right="0.11811023622047245" top="0.35433070866141736" bottom="0.35433070866141736" header="0" footer="0"/>
  <pageSetup paperSize="9"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4E022-7C6B-41A9-8EE4-4C82C117D5C8}">
  <dimension ref="B1:I38"/>
  <sheetViews>
    <sheetView topLeftCell="A7" workbookViewId="0">
      <selection activeCell="F43" sqref="F43"/>
    </sheetView>
  </sheetViews>
  <sheetFormatPr defaultRowHeight="14.25"/>
  <cols>
    <col min="2" max="2" width="26.25" bestFit="1" customWidth="1"/>
    <col min="3" max="3" width="13.625" bestFit="1" customWidth="1"/>
    <col min="4" max="4" width="6.5" bestFit="1" customWidth="1"/>
    <col min="6" max="6" width="8.625" bestFit="1" customWidth="1"/>
  </cols>
  <sheetData>
    <row r="1" spans="2:9" s="61" customFormat="1"/>
    <row r="2" spans="2:9" ht="13.9" customHeight="1">
      <c r="B2" s="110" t="s">
        <v>103</v>
      </c>
      <c r="C2" s="110"/>
      <c r="D2" s="110"/>
      <c r="E2" s="110"/>
      <c r="F2" s="110"/>
      <c r="G2" s="110"/>
      <c r="H2" s="110"/>
      <c r="I2" s="110"/>
    </row>
    <row r="3" spans="2:9" s="61" customFormat="1">
      <c r="B3" s="110"/>
      <c r="C3" s="110"/>
      <c r="D3" s="110"/>
      <c r="E3" s="110"/>
      <c r="F3" s="110"/>
      <c r="G3" s="110"/>
      <c r="H3" s="110"/>
      <c r="I3" s="110"/>
    </row>
    <row r="4" spans="2:9">
      <c r="B4" s="110"/>
      <c r="C4" s="110"/>
      <c r="D4" s="110"/>
      <c r="E4" s="110"/>
      <c r="F4" s="110"/>
      <c r="G4" s="110"/>
      <c r="H4" s="110"/>
      <c r="I4" s="110"/>
    </row>
    <row r="6" spans="2:9">
      <c r="B6" s="109" t="s">
        <v>86</v>
      </c>
      <c r="C6" s="109"/>
      <c r="D6" s="109"/>
      <c r="E6" s="109"/>
      <c r="F6" s="109"/>
    </row>
    <row r="7" spans="2:9" ht="15" thickBot="1">
      <c r="B7" s="62"/>
      <c r="C7" s="62"/>
      <c r="D7" s="62"/>
      <c r="E7" s="62"/>
      <c r="F7" s="62"/>
    </row>
    <row r="8" spans="2:9" ht="15.75" thickBot="1">
      <c r="B8" s="63" t="s">
        <v>6</v>
      </c>
      <c r="C8" s="64" t="s">
        <v>87</v>
      </c>
      <c r="D8" s="65" t="s">
        <v>88</v>
      </c>
      <c r="E8" s="65" t="s">
        <v>9</v>
      </c>
      <c r="F8" s="66" t="s">
        <v>89</v>
      </c>
    </row>
    <row r="9" spans="2:9">
      <c r="B9" s="67" t="s">
        <v>90</v>
      </c>
      <c r="C9" s="68" t="s">
        <v>91</v>
      </c>
      <c r="D9" s="69">
        <v>2.5</v>
      </c>
      <c r="E9" s="70">
        <v>8</v>
      </c>
      <c r="F9" s="71">
        <f>E9*D9</f>
        <v>20</v>
      </c>
    </row>
    <row r="10" spans="2:9">
      <c r="B10" s="72" t="s">
        <v>92</v>
      </c>
      <c r="C10" s="73" t="s">
        <v>93</v>
      </c>
      <c r="D10" s="74">
        <v>5</v>
      </c>
      <c r="E10" s="75">
        <v>5</v>
      </c>
      <c r="F10" s="83">
        <f>E10*D10+D11*E11</f>
        <v>38</v>
      </c>
    </row>
    <row r="11" spans="2:9">
      <c r="B11" s="72" t="s">
        <v>94</v>
      </c>
      <c r="C11" s="73" t="s">
        <v>93</v>
      </c>
      <c r="D11" s="74">
        <v>5</v>
      </c>
      <c r="E11" s="75">
        <v>2.6</v>
      </c>
      <c r="F11" s="84"/>
    </row>
    <row r="12" spans="2:9">
      <c r="B12" s="72" t="s">
        <v>92</v>
      </c>
      <c r="C12" s="73" t="s">
        <v>95</v>
      </c>
      <c r="D12" s="74">
        <v>5</v>
      </c>
      <c r="E12" s="75">
        <v>5</v>
      </c>
      <c r="F12" s="83">
        <f t="shared" ref="F12" si="0">E12*D12+D13*E13</f>
        <v>38</v>
      </c>
    </row>
    <row r="13" spans="2:9">
      <c r="B13" s="72" t="s">
        <v>94</v>
      </c>
      <c r="C13" s="73" t="s">
        <v>95</v>
      </c>
      <c r="D13" s="74">
        <v>5</v>
      </c>
      <c r="E13" s="75">
        <v>2.6</v>
      </c>
      <c r="F13" s="84"/>
    </row>
    <row r="14" spans="2:9">
      <c r="B14" s="72" t="s">
        <v>92</v>
      </c>
      <c r="C14" s="73" t="s">
        <v>96</v>
      </c>
      <c r="D14" s="74">
        <v>5</v>
      </c>
      <c r="E14" s="75">
        <v>5</v>
      </c>
      <c r="F14" s="83">
        <f t="shared" ref="F14" si="1">E14*D14+D15*E15</f>
        <v>38</v>
      </c>
    </row>
    <row r="15" spans="2:9">
      <c r="B15" s="72" t="s">
        <v>94</v>
      </c>
      <c r="C15" s="73" t="s">
        <v>96</v>
      </c>
      <c r="D15" s="74">
        <v>5</v>
      </c>
      <c r="E15" s="75">
        <v>2.6</v>
      </c>
      <c r="F15" s="84"/>
    </row>
    <row r="16" spans="2:9">
      <c r="B16" s="72" t="s">
        <v>92</v>
      </c>
      <c r="C16" s="73" t="s">
        <v>97</v>
      </c>
      <c r="D16" s="74">
        <v>5</v>
      </c>
      <c r="E16" s="75">
        <v>5</v>
      </c>
      <c r="F16" s="83">
        <f t="shared" ref="F16" si="2">E16*D16+D17*E17</f>
        <v>38</v>
      </c>
    </row>
    <row r="17" spans="2:6">
      <c r="B17" s="72" t="s">
        <v>94</v>
      </c>
      <c r="C17" s="73" t="s">
        <v>97</v>
      </c>
      <c r="D17" s="74">
        <v>5</v>
      </c>
      <c r="E17" s="75">
        <v>2.6</v>
      </c>
      <c r="F17" s="84"/>
    </row>
    <row r="18" spans="2:6" ht="15" thickBot="1">
      <c r="B18" s="76" t="s">
        <v>98</v>
      </c>
      <c r="C18" s="77" t="s">
        <v>99</v>
      </c>
      <c r="D18" s="78">
        <v>0</v>
      </c>
      <c r="E18" s="79">
        <v>6.5</v>
      </c>
      <c r="F18" s="80">
        <f t="shared" ref="F18" si="3">E18*D18</f>
        <v>0</v>
      </c>
    </row>
    <row r="19" spans="2:6" ht="15.75" thickBot="1">
      <c r="B19" s="62"/>
      <c r="C19" s="62"/>
      <c r="D19" s="62"/>
      <c r="E19" s="81" t="s">
        <v>100</v>
      </c>
      <c r="F19" s="82">
        <f>SUM(F9:F18)</f>
        <v>172</v>
      </c>
    </row>
    <row r="20" spans="2:6">
      <c r="B20" s="62"/>
      <c r="C20" s="62"/>
      <c r="D20" s="62"/>
      <c r="E20" s="62"/>
      <c r="F20" s="62"/>
    </row>
    <row r="21" spans="2:6">
      <c r="B21" s="62"/>
      <c r="C21" s="62"/>
      <c r="D21" s="62"/>
      <c r="E21" s="62"/>
      <c r="F21" s="62"/>
    </row>
    <row r="22" spans="2:6">
      <c r="B22" s="109" t="s">
        <v>101</v>
      </c>
      <c r="C22" s="109"/>
      <c r="D22" s="109"/>
      <c r="E22" s="109"/>
      <c r="F22" s="109"/>
    </row>
    <row r="23" spans="2:6" ht="15" thickBot="1">
      <c r="B23" s="62"/>
      <c r="C23" s="62"/>
      <c r="D23" s="62"/>
      <c r="E23" s="62"/>
      <c r="F23" s="62"/>
    </row>
    <row r="24" spans="2:6" ht="15.75" thickBot="1">
      <c r="B24" s="63" t="s">
        <v>6</v>
      </c>
      <c r="C24" s="64" t="s">
        <v>87</v>
      </c>
      <c r="D24" s="65" t="s">
        <v>88</v>
      </c>
      <c r="E24" s="65" t="s">
        <v>9</v>
      </c>
      <c r="F24" s="66" t="s">
        <v>89</v>
      </c>
    </row>
    <row r="25" spans="2:6">
      <c r="B25" s="67" t="s">
        <v>90</v>
      </c>
      <c r="C25" s="73" t="s">
        <v>93</v>
      </c>
      <c r="D25" s="74">
        <v>5</v>
      </c>
      <c r="E25" s="75">
        <v>8</v>
      </c>
      <c r="F25" s="83">
        <f>E25*D25+D26*E26</f>
        <v>53</v>
      </c>
    </row>
    <row r="26" spans="2:6">
      <c r="B26" s="72" t="s">
        <v>94</v>
      </c>
      <c r="C26" s="73" t="s">
        <v>93</v>
      </c>
      <c r="D26" s="74">
        <v>5</v>
      </c>
      <c r="E26" s="75">
        <v>2.6</v>
      </c>
      <c r="F26" s="84"/>
    </row>
    <row r="27" spans="2:6">
      <c r="B27" s="72" t="s">
        <v>92</v>
      </c>
      <c r="C27" s="73" t="s">
        <v>95</v>
      </c>
      <c r="D27" s="74">
        <v>5</v>
      </c>
      <c r="E27" s="75">
        <v>5</v>
      </c>
      <c r="F27" s="83">
        <f t="shared" ref="F27" si="4">E27*D27+D28*E28</f>
        <v>38</v>
      </c>
    </row>
    <row r="28" spans="2:6">
      <c r="B28" s="72" t="s">
        <v>94</v>
      </c>
      <c r="C28" s="73" t="s">
        <v>95</v>
      </c>
      <c r="D28" s="74">
        <v>5</v>
      </c>
      <c r="E28" s="75">
        <v>2.6</v>
      </c>
      <c r="F28" s="84"/>
    </row>
    <row r="29" spans="2:6">
      <c r="B29" s="72" t="s">
        <v>92</v>
      </c>
      <c r="C29" s="73" t="s">
        <v>96</v>
      </c>
      <c r="D29" s="74">
        <v>5</v>
      </c>
      <c r="E29" s="75">
        <v>5</v>
      </c>
      <c r="F29" s="83">
        <f t="shared" ref="F29" si="5">E29*D29+D30*E30</f>
        <v>38</v>
      </c>
    </row>
    <row r="30" spans="2:6">
      <c r="B30" s="72" t="s">
        <v>94</v>
      </c>
      <c r="C30" s="73" t="s">
        <v>96</v>
      </c>
      <c r="D30" s="74">
        <v>5</v>
      </c>
      <c r="E30" s="75">
        <v>2.6</v>
      </c>
      <c r="F30" s="84"/>
    </row>
    <row r="31" spans="2:6">
      <c r="B31" s="72" t="s">
        <v>92</v>
      </c>
      <c r="C31" s="73" t="s">
        <v>97</v>
      </c>
      <c r="D31" s="74">
        <v>5</v>
      </c>
      <c r="E31" s="75">
        <v>5</v>
      </c>
      <c r="F31" s="83">
        <f t="shared" ref="F31" si="6">E31*D31+D32*E32</f>
        <v>38</v>
      </c>
    </row>
    <row r="32" spans="2:6">
      <c r="B32" s="72" t="s">
        <v>94</v>
      </c>
      <c r="C32" s="73" t="s">
        <v>97</v>
      </c>
      <c r="D32" s="74">
        <v>5</v>
      </c>
      <c r="E32" s="75">
        <v>2.6</v>
      </c>
      <c r="F32" s="84"/>
    </row>
    <row r="33" spans="2:6" ht="15" thickBot="1">
      <c r="B33" s="76" t="s">
        <v>98</v>
      </c>
      <c r="C33" s="77" t="s">
        <v>99</v>
      </c>
      <c r="D33" s="78">
        <v>0</v>
      </c>
      <c r="E33" s="79">
        <v>6.5</v>
      </c>
      <c r="F33" s="80">
        <f t="shared" ref="F33" si="7">E33*D33</f>
        <v>0</v>
      </c>
    </row>
    <row r="34" spans="2:6" ht="15.75" thickBot="1">
      <c r="B34" s="62"/>
      <c r="C34" s="62"/>
      <c r="D34" s="62"/>
      <c r="E34" s="81" t="s">
        <v>100</v>
      </c>
      <c r="F34" s="82">
        <f>SUM(F25:F33)</f>
        <v>167</v>
      </c>
    </row>
    <row r="37" spans="2:6">
      <c r="B37" s="85" t="s">
        <v>104</v>
      </c>
    </row>
    <row r="38" spans="2:6">
      <c r="B38" t="s">
        <v>105</v>
      </c>
    </row>
  </sheetData>
  <mergeCells count="3">
    <mergeCell ref="B22:F22"/>
    <mergeCell ref="B2:I4"/>
    <mergeCell ref="B6:F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1000"/>
  <sheetViews>
    <sheetView topLeftCell="A28" workbookViewId="0">
      <selection activeCell="H32" sqref="H32"/>
    </sheetView>
  </sheetViews>
  <sheetFormatPr defaultColWidth="12.625" defaultRowHeight="15" customHeight="1"/>
  <cols>
    <col min="1" max="1" width="7.625" customWidth="1"/>
    <col min="2" max="2" width="15.5" customWidth="1"/>
    <col min="3" max="3" width="10.25" customWidth="1"/>
    <col min="4" max="4" width="9.75" customWidth="1"/>
    <col min="5" max="5" width="9.5" customWidth="1"/>
    <col min="6" max="7" width="9.625" customWidth="1"/>
    <col min="8" max="8" width="9.25" customWidth="1"/>
    <col min="9" max="10" width="7.625" customWidth="1"/>
    <col min="11" max="11" width="17.875" customWidth="1"/>
    <col min="12" max="26" width="7.625" customWidth="1"/>
  </cols>
  <sheetData>
    <row r="1" spans="2:9" ht="14.25" customHeight="1">
      <c r="B1" s="112" t="s">
        <v>46</v>
      </c>
      <c r="C1" s="87"/>
      <c r="D1" s="87"/>
      <c r="E1" s="87"/>
      <c r="F1" s="87"/>
      <c r="G1" s="87"/>
      <c r="H1" s="87"/>
      <c r="I1" s="87"/>
    </row>
    <row r="2" spans="2:9" ht="14.25" customHeight="1">
      <c r="B2" s="87"/>
      <c r="C2" s="87"/>
      <c r="D2" s="87"/>
      <c r="E2" s="87"/>
      <c r="F2" s="87"/>
      <c r="G2" s="87"/>
      <c r="H2" s="87"/>
      <c r="I2" s="87"/>
    </row>
    <row r="3" spans="2:9" ht="14.25" customHeight="1">
      <c r="B3" s="113" t="s">
        <v>59</v>
      </c>
      <c r="C3" s="87"/>
      <c r="D3" s="87"/>
      <c r="E3" s="87"/>
      <c r="F3" s="87"/>
      <c r="G3" s="87"/>
      <c r="H3" s="87"/>
    </row>
    <row r="4" spans="2:9" ht="14.25" customHeight="1">
      <c r="B4" s="2" t="s">
        <v>60</v>
      </c>
    </row>
    <row r="5" spans="2:9" ht="14.25" customHeight="1">
      <c r="B5" s="2" t="s">
        <v>61</v>
      </c>
    </row>
    <row r="6" spans="2:9" ht="14.25" customHeight="1"/>
    <row r="7" spans="2:9" ht="14.25" customHeight="1">
      <c r="B7" s="55" t="s">
        <v>62</v>
      </c>
      <c r="C7" s="56" t="s">
        <v>63</v>
      </c>
      <c r="D7" s="56" t="s">
        <v>64</v>
      </c>
      <c r="E7" s="56" t="s">
        <v>65</v>
      </c>
      <c r="F7" s="56" t="s">
        <v>66</v>
      </c>
      <c r="G7" s="56" t="s">
        <v>67</v>
      </c>
      <c r="H7" s="56" t="s">
        <v>68</v>
      </c>
    </row>
    <row r="8" spans="2:9" ht="14.25" customHeight="1">
      <c r="B8" s="57" t="s">
        <v>69</v>
      </c>
      <c r="C8" s="58">
        <v>7</v>
      </c>
      <c r="D8" s="58">
        <v>47</v>
      </c>
      <c r="E8" s="58">
        <v>92</v>
      </c>
      <c r="F8" s="58">
        <v>300</v>
      </c>
      <c r="G8" s="58">
        <v>1400</v>
      </c>
      <c r="H8" s="58">
        <v>2600</v>
      </c>
    </row>
    <row r="9" spans="2:9" ht="14.25" customHeight="1">
      <c r="B9" s="57" t="s">
        <v>70</v>
      </c>
      <c r="C9" s="58">
        <f>C8*5</f>
        <v>35</v>
      </c>
      <c r="D9" s="59">
        <f>D8/2</f>
        <v>23.5</v>
      </c>
      <c r="E9" s="59">
        <f>E8/5</f>
        <v>18.399999999999999</v>
      </c>
      <c r="F9" s="59">
        <f>F8/20</f>
        <v>15</v>
      </c>
      <c r="G9" s="59">
        <f>G8/100</f>
        <v>14</v>
      </c>
      <c r="H9" s="59">
        <f>H8/200</f>
        <v>13</v>
      </c>
    </row>
    <row r="10" spans="2:9" ht="14.25" customHeight="1">
      <c r="B10" s="57" t="s">
        <v>71</v>
      </c>
      <c r="C10" s="60" t="s">
        <v>72</v>
      </c>
      <c r="D10" s="60" t="s">
        <v>73</v>
      </c>
      <c r="E10" s="60" t="s">
        <v>74</v>
      </c>
      <c r="F10" s="60" t="s">
        <v>75</v>
      </c>
      <c r="G10" s="60" t="s">
        <v>76</v>
      </c>
      <c r="H10" s="60" t="s">
        <v>77</v>
      </c>
    </row>
    <row r="11" spans="2:9" ht="14.25" customHeight="1"/>
    <row r="12" spans="2:9" ht="14.25" customHeight="1">
      <c r="B12" s="96" t="s">
        <v>78</v>
      </c>
      <c r="C12" s="87"/>
      <c r="D12" s="87"/>
      <c r="E12" s="87"/>
      <c r="F12" s="87"/>
      <c r="G12" s="87"/>
      <c r="H12" s="87"/>
    </row>
    <row r="13" spans="2:9" ht="64.5" customHeight="1">
      <c r="B13" s="114" t="s">
        <v>79</v>
      </c>
      <c r="C13" s="87"/>
      <c r="D13" s="87"/>
      <c r="E13" s="87"/>
      <c r="F13" s="87"/>
      <c r="G13" s="87"/>
      <c r="H13" s="87"/>
    </row>
    <row r="14" spans="2:9" ht="14.25" customHeight="1">
      <c r="B14" s="55" t="s">
        <v>62</v>
      </c>
      <c r="C14" s="56" t="s">
        <v>63</v>
      </c>
      <c r="D14" s="56" t="s">
        <v>64</v>
      </c>
      <c r="E14" s="56" t="s">
        <v>65</v>
      </c>
      <c r="F14" s="56" t="s">
        <v>66</v>
      </c>
      <c r="G14" s="56" t="s">
        <v>67</v>
      </c>
      <c r="H14" s="56" t="s">
        <v>68</v>
      </c>
    </row>
    <row r="15" spans="2:9" ht="14.25" customHeight="1">
      <c r="B15" s="57" t="s">
        <v>69</v>
      </c>
      <c r="C15" s="58">
        <v>9</v>
      </c>
      <c r="D15" s="58">
        <v>65</v>
      </c>
      <c r="E15" s="58">
        <v>140</v>
      </c>
      <c r="F15" s="58">
        <v>550</v>
      </c>
      <c r="G15" s="58">
        <v>2600</v>
      </c>
      <c r="H15" s="58">
        <v>5000</v>
      </c>
    </row>
    <row r="16" spans="2:9" ht="14.25" customHeight="1">
      <c r="B16" s="57" t="s">
        <v>70</v>
      </c>
      <c r="C16" s="58">
        <f>C15*5</f>
        <v>45</v>
      </c>
      <c r="D16" s="59">
        <f>D15/2</f>
        <v>32.5</v>
      </c>
      <c r="E16" s="59">
        <f>E15/5</f>
        <v>28</v>
      </c>
      <c r="F16" s="59">
        <f>F15/20</f>
        <v>27.5</v>
      </c>
      <c r="G16" s="59">
        <f>G15/100</f>
        <v>26</v>
      </c>
      <c r="H16" s="59">
        <f>H15/200</f>
        <v>25</v>
      </c>
    </row>
    <row r="17" spans="2:8" ht="14.25" customHeight="1">
      <c r="B17" s="57" t="s">
        <v>71</v>
      </c>
      <c r="C17" s="60" t="s">
        <v>72</v>
      </c>
      <c r="D17" s="60" t="s">
        <v>73</v>
      </c>
      <c r="E17" s="60" t="s">
        <v>74</v>
      </c>
      <c r="F17" s="60" t="s">
        <v>75</v>
      </c>
      <c r="G17" s="60" t="s">
        <v>76</v>
      </c>
      <c r="H17" s="60" t="s">
        <v>77</v>
      </c>
    </row>
    <row r="18" spans="2:8" ht="14.25" customHeight="1"/>
    <row r="19" spans="2:8" ht="51.75" customHeight="1">
      <c r="B19" s="95" t="s">
        <v>80</v>
      </c>
      <c r="C19" s="87"/>
      <c r="D19" s="87"/>
      <c r="E19" s="87"/>
      <c r="F19" s="87"/>
      <c r="G19" s="87"/>
      <c r="H19" s="87"/>
    </row>
    <row r="20" spans="2:8" ht="87.75" customHeight="1">
      <c r="B20" s="115" t="s">
        <v>81</v>
      </c>
      <c r="C20" s="87"/>
      <c r="D20" s="87"/>
      <c r="E20" s="87"/>
      <c r="F20" s="87"/>
      <c r="G20" s="87"/>
      <c r="H20" s="87"/>
    </row>
    <row r="21" spans="2:8" ht="14.25" customHeight="1"/>
    <row r="22" spans="2:8" ht="14.25" customHeight="1">
      <c r="B22" s="55" t="s">
        <v>62</v>
      </c>
      <c r="C22" s="56" t="s">
        <v>63</v>
      </c>
      <c r="D22" s="56" t="s">
        <v>64</v>
      </c>
      <c r="E22" s="56" t="s">
        <v>65</v>
      </c>
      <c r="F22" s="56" t="s">
        <v>66</v>
      </c>
      <c r="G22" s="56" t="s">
        <v>67</v>
      </c>
      <c r="H22" s="56" t="s">
        <v>68</v>
      </c>
    </row>
    <row r="23" spans="2:8" ht="14.25" customHeight="1">
      <c r="B23" s="57" t="s">
        <v>69</v>
      </c>
      <c r="C23" s="58">
        <v>11</v>
      </c>
      <c r="D23" s="58">
        <v>100</v>
      </c>
      <c r="E23" s="58">
        <v>240</v>
      </c>
      <c r="F23" s="58">
        <v>900</v>
      </c>
      <c r="G23" s="58">
        <v>3500</v>
      </c>
      <c r="H23" s="58">
        <v>6500</v>
      </c>
    </row>
    <row r="24" spans="2:8" ht="14.25" customHeight="1">
      <c r="B24" s="57" t="s">
        <v>70</v>
      </c>
      <c r="C24" s="58">
        <f>C23*5</f>
        <v>55</v>
      </c>
      <c r="D24" s="59">
        <f>D23/2</f>
        <v>50</v>
      </c>
      <c r="E24" s="59">
        <f>E23/5</f>
        <v>48</v>
      </c>
      <c r="F24" s="59">
        <f>F23/20</f>
        <v>45</v>
      </c>
      <c r="G24" s="59">
        <f>G23/100</f>
        <v>35</v>
      </c>
      <c r="H24" s="59">
        <f>H23/200</f>
        <v>32.5</v>
      </c>
    </row>
    <row r="25" spans="2:8" ht="14.25" customHeight="1">
      <c r="B25" s="57" t="s">
        <v>71</v>
      </c>
      <c r="C25" s="60" t="s">
        <v>72</v>
      </c>
      <c r="D25" s="60" t="s">
        <v>73</v>
      </c>
      <c r="E25" s="60" t="s">
        <v>74</v>
      </c>
      <c r="F25" s="60" t="s">
        <v>75</v>
      </c>
      <c r="G25" s="60" t="s">
        <v>76</v>
      </c>
      <c r="H25" s="60" t="s">
        <v>77</v>
      </c>
    </row>
    <row r="26" spans="2:8" ht="14.25" customHeight="1"/>
    <row r="27" spans="2:8" ht="47.25" customHeight="1">
      <c r="B27" s="95" t="s">
        <v>82</v>
      </c>
      <c r="C27" s="87"/>
      <c r="D27" s="87"/>
      <c r="E27" s="87"/>
      <c r="F27" s="87"/>
      <c r="G27" s="87"/>
      <c r="H27" s="87"/>
    </row>
    <row r="28" spans="2:8" ht="49.5" customHeight="1">
      <c r="B28" s="95" t="s">
        <v>83</v>
      </c>
      <c r="C28" s="87"/>
      <c r="D28" s="87"/>
      <c r="E28" s="87"/>
      <c r="F28" s="87"/>
      <c r="G28" s="87"/>
      <c r="H28" s="87"/>
    </row>
    <row r="29" spans="2:8" ht="14.25" customHeight="1"/>
    <row r="30" spans="2:8" ht="14.25" customHeight="1">
      <c r="B30" s="55" t="s">
        <v>62</v>
      </c>
      <c r="C30" s="56" t="s">
        <v>63</v>
      </c>
      <c r="D30" s="56" t="s">
        <v>64</v>
      </c>
      <c r="E30" s="56" t="s">
        <v>65</v>
      </c>
      <c r="F30" s="56" t="s">
        <v>66</v>
      </c>
      <c r="G30" s="56" t="s">
        <v>67</v>
      </c>
      <c r="H30" s="56" t="s">
        <v>68</v>
      </c>
    </row>
    <row r="31" spans="2:8" ht="14.25" customHeight="1">
      <c r="B31" s="57" t="s">
        <v>69</v>
      </c>
      <c r="C31" s="58">
        <v>12</v>
      </c>
      <c r="D31" s="58">
        <v>110</v>
      </c>
      <c r="E31" s="58">
        <v>250</v>
      </c>
      <c r="F31" s="58">
        <v>950</v>
      </c>
      <c r="G31" s="58">
        <v>4500</v>
      </c>
      <c r="H31" s="58">
        <v>8000</v>
      </c>
    </row>
    <row r="32" spans="2:8" ht="14.25" customHeight="1">
      <c r="B32" s="57" t="s">
        <v>70</v>
      </c>
      <c r="C32" s="58">
        <f>C31*5</f>
        <v>60</v>
      </c>
      <c r="D32" s="59">
        <f>D31/2</f>
        <v>55</v>
      </c>
      <c r="E32" s="59">
        <f>E31/5</f>
        <v>50</v>
      </c>
      <c r="F32" s="59">
        <f>F31/20</f>
        <v>47.5</v>
      </c>
      <c r="G32" s="59">
        <f>G31/100</f>
        <v>45</v>
      </c>
      <c r="H32" s="59">
        <f>H31/200</f>
        <v>40</v>
      </c>
    </row>
    <row r="33" spans="2:9" ht="14.25" customHeight="1">
      <c r="B33" s="57" t="s">
        <v>71</v>
      </c>
      <c r="C33" s="60" t="s">
        <v>72</v>
      </c>
      <c r="D33" s="60" t="s">
        <v>73</v>
      </c>
      <c r="E33" s="60" t="s">
        <v>74</v>
      </c>
      <c r="F33" s="60" t="s">
        <v>75</v>
      </c>
      <c r="G33" s="60" t="s">
        <v>76</v>
      </c>
      <c r="H33" s="60" t="s">
        <v>77</v>
      </c>
    </row>
    <row r="34" spans="2:9" ht="14.25" customHeight="1"/>
    <row r="35" spans="2:9" ht="14.25" customHeight="1"/>
    <row r="36" spans="2:9" ht="15" customHeight="1">
      <c r="B36" s="95" t="s">
        <v>84</v>
      </c>
      <c r="C36" s="87"/>
      <c r="D36" s="87"/>
      <c r="E36" s="87"/>
      <c r="F36" s="87"/>
      <c r="G36" s="87"/>
      <c r="H36" s="87"/>
    </row>
    <row r="37" spans="2:9" ht="14.25" customHeight="1">
      <c r="B37" s="87"/>
      <c r="C37" s="87"/>
      <c r="D37" s="87"/>
      <c r="E37" s="87"/>
      <c r="F37" s="87"/>
      <c r="G37" s="87"/>
      <c r="H37" s="87"/>
    </row>
    <row r="38" spans="2:9" ht="14.25" customHeight="1"/>
    <row r="39" spans="2:9" ht="14.25" customHeight="1">
      <c r="B39" s="55" t="s">
        <v>62</v>
      </c>
      <c r="C39" s="56" t="s">
        <v>63</v>
      </c>
      <c r="D39" s="56" t="s">
        <v>64</v>
      </c>
      <c r="E39" s="56" t="s">
        <v>65</v>
      </c>
      <c r="F39" s="56" t="s">
        <v>66</v>
      </c>
      <c r="G39" s="56" t="s">
        <v>67</v>
      </c>
      <c r="H39" s="56" t="s">
        <v>68</v>
      </c>
    </row>
    <row r="40" spans="2:9" ht="14.25" customHeight="1">
      <c r="B40" s="57" t="s">
        <v>69</v>
      </c>
      <c r="C40" s="58">
        <v>8</v>
      </c>
      <c r="D40" s="58">
        <v>75</v>
      </c>
      <c r="E40" s="58">
        <v>180</v>
      </c>
      <c r="F40" s="58">
        <v>700</v>
      </c>
      <c r="G40" s="58">
        <v>3400</v>
      </c>
      <c r="H40" s="58">
        <v>6500</v>
      </c>
    </row>
    <row r="41" spans="2:9" ht="14.25" customHeight="1">
      <c r="B41" s="57" t="s">
        <v>70</v>
      </c>
      <c r="C41" s="58">
        <f>C40*5</f>
        <v>40</v>
      </c>
      <c r="D41" s="59">
        <f>D40/2</f>
        <v>37.5</v>
      </c>
      <c r="E41" s="59">
        <f>E40/5</f>
        <v>36</v>
      </c>
      <c r="F41" s="59">
        <f>F40/20</f>
        <v>35</v>
      </c>
      <c r="G41" s="59">
        <f>G40/100</f>
        <v>34</v>
      </c>
      <c r="H41" s="59">
        <f>H40/200</f>
        <v>32.5</v>
      </c>
    </row>
    <row r="42" spans="2:9" ht="14.25" customHeight="1">
      <c r="B42" s="57" t="s">
        <v>71</v>
      </c>
      <c r="C42" s="60" t="s">
        <v>72</v>
      </c>
      <c r="D42" s="60" t="s">
        <v>73</v>
      </c>
      <c r="E42" s="60" t="s">
        <v>74</v>
      </c>
      <c r="F42" s="60" t="s">
        <v>75</v>
      </c>
      <c r="G42" s="60" t="s">
        <v>76</v>
      </c>
      <c r="H42" s="60" t="s">
        <v>77</v>
      </c>
    </row>
    <row r="43" spans="2:9" ht="14.25" customHeight="1"/>
    <row r="44" spans="2:9" ht="14.25" customHeight="1">
      <c r="B44" s="111" t="s">
        <v>85</v>
      </c>
      <c r="C44" s="111"/>
      <c r="D44" s="111"/>
      <c r="E44" s="111"/>
      <c r="F44" s="111"/>
      <c r="G44" s="111"/>
      <c r="H44" s="111"/>
      <c r="I44" s="111"/>
    </row>
    <row r="45" spans="2:9" ht="14.25" customHeight="1"/>
    <row r="46" spans="2:9" ht="14.25" customHeight="1"/>
    <row r="47" spans="2:9" ht="14.25" customHeight="1"/>
    <row r="48" spans="2:9"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0">
    <mergeCell ref="B44:I44"/>
    <mergeCell ref="B28:H28"/>
    <mergeCell ref="B36:H37"/>
    <mergeCell ref="B1:I2"/>
    <mergeCell ref="B3:H3"/>
    <mergeCell ref="B12:H12"/>
    <mergeCell ref="B13:H13"/>
    <mergeCell ref="B19:H19"/>
    <mergeCell ref="B20:H20"/>
    <mergeCell ref="B27:H27"/>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 pirmu ankstyvu NPK naudojimu</vt:lpstr>
      <vt:lpstr>Be jokių kitų mineralinių trąšų</vt:lpstr>
      <vt:lpstr>AugiMAX sudėtis + kainos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Aurimas Petrauskas</dc:creator>
  <cp:lastModifiedBy>Aurimas Petrauskas</cp:lastModifiedBy>
  <dcterms:created xsi:type="dcterms:W3CDTF">2021-03-04T13:13:44Z</dcterms:created>
  <dcterms:modified xsi:type="dcterms:W3CDTF">2023-03-01T13:28:37Z</dcterms:modified>
</cp:coreProperties>
</file>